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60" activeTab="3"/>
  </bookViews>
  <sheets>
    <sheet name="Mérleg" sheetId="1" r:id="rId1"/>
    <sheet name="eredménykimutatás" sheetId="2" r:id="rId2"/>
    <sheet name="adólevezetés" sheetId="3" r:id="rId3"/>
    <sheet name="Mérleg (2)" sheetId="4" r:id="rId4"/>
    <sheet name="eredménykimutatás (2)" sheetId="5" r:id="rId5"/>
    <sheet name="közhasznú eredm.kimut " sheetId="6" r:id="rId6"/>
  </sheets>
  <definedNames/>
  <calcPr fullCalcOnLoad="1"/>
</workbook>
</file>

<file path=xl/sharedStrings.xml><?xml version="1.0" encoding="utf-8"?>
<sst xmlns="http://schemas.openxmlformats.org/spreadsheetml/2006/main" count="503" uniqueCount="270">
  <si>
    <t>Eszközök</t>
  </si>
  <si>
    <t>Források</t>
  </si>
  <si>
    <t>Srsz.</t>
  </si>
  <si>
    <t>Megnevezés</t>
  </si>
  <si>
    <t>Előző év</t>
  </si>
  <si>
    <t>Előző évi m.</t>
  </si>
  <si>
    <t>Tárgyév</t>
  </si>
  <si>
    <t>A.</t>
  </si>
  <si>
    <t>BEFEKTETETT ESZKÖZÖK</t>
  </si>
  <si>
    <t>D.</t>
  </si>
  <si>
    <t>SAJÁT TŐKE</t>
  </si>
  <si>
    <t>I.</t>
  </si>
  <si>
    <t>Immateriális javak</t>
  </si>
  <si>
    <t>Jegyzett tőke</t>
  </si>
  <si>
    <t>Alapítás-átszervezés akt. Ért.</t>
  </si>
  <si>
    <t>Ebből: visszav.tulajd.részesed.névért.</t>
  </si>
  <si>
    <t>Kísérleti fejlesztés akt. Ért.</t>
  </si>
  <si>
    <t>II.</t>
  </si>
  <si>
    <t>Jegyzett, de még be nem fizetett tőke (-)</t>
  </si>
  <si>
    <t>Vagyoni értékű jogok</t>
  </si>
  <si>
    <t>III.</t>
  </si>
  <si>
    <t>Tőketartalék</t>
  </si>
  <si>
    <t>Szellemi termékek</t>
  </si>
  <si>
    <t>IV.</t>
  </si>
  <si>
    <t>Eredménytartalék</t>
  </si>
  <si>
    <t>Üzleti vagy cégérték</t>
  </si>
  <si>
    <t>V.</t>
  </si>
  <si>
    <t>Lekötött tartalék</t>
  </si>
  <si>
    <t>Immat.javakra adott előlegek</t>
  </si>
  <si>
    <t>VI.</t>
  </si>
  <si>
    <t>Értékelési tartalék</t>
  </si>
  <si>
    <t>Immat. Javak értékhelyesbítése</t>
  </si>
  <si>
    <t>VII.</t>
  </si>
  <si>
    <t>Mérleg szerinti eredmény</t>
  </si>
  <si>
    <t>Tárgyi eszközök</t>
  </si>
  <si>
    <t>E.</t>
  </si>
  <si>
    <t>CÉLTARTALÉKOK</t>
  </si>
  <si>
    <t>Ingatlanok, és kapcs.vagyoni jogok</t>
  </si>
  <si>
    <t>Céltartalék várható kötelezettségre</t>
  </si>
  <si>
    <t>Műszaki berend.gépek járművek</t>
  </si>
  <si>
    <t>Céltartalék jövőbeni költségekre</t>
  </si>
  <si>
    <t>Egyéb berend.felsz.járm.</t>
  </si>
  <si>
    <t>Egyéb céltartalékok</t>
  </si>
  <si>
    <t>Tenyészállatok</t>
  </si>
  <si>
    <t>F.</t>
  </si>
  <si>
    <t>KÖTELEZETTSÉGEK</t>
  </si>
  <si>
    <t>Beruházások, felújítások</t>
  </si>
  <si>
    <t>Hátrasorolt kötelezettségek</t>
  </si>
  <si>
    <t>Beruházásokra adott előlegek</t>
  </si>
  <si>
    <t>Hárt.köt.kapcsolt váll.szemben</t>
  </si>
  <si>
    <t>Tárgyi eszközök értékhelyesbítése</t>
  </si>
  <si>
    <t>Hárt.köt.egyéb váll.szemben</t>
  </si>
  <si>
    <t>Befektetett pénzügyi eszközök</t>
  </si>
  <si>
    <t>Hárt.köt.egyéb gazd.szemben</t>
  </si>
  <si>
    <t>Tartós részesed.kapcsolt vállalk.-ban</t>
  </si>
  <si>
    <t>Hosszú lejáratú kötelezettségek</t>
  </si>
  <si>
    <t>Tartósan adott kölcsön kapcs.váll-ban</t>
  </si>
  <si>
    <t>Hosszú lejáratra kapott köcsönök</t>
  </si>
  <si>
    <t>Egyéb tartós részesedés</t>
  </si>
  <si>
    <t>Átváltoztatható kötvények</t>
  </si>
  <si>
    <t>Tartósan adott kölcsön egyéb váll-ban</t>
  </si>
  <si>
    <t>Tartozások kötvénykibocsátásból</t>
  </si>
  <si>
    <t>Egyéb tartósan adott kölcsönök</t>
  </si>
  <si>
    <t>Beruházási és fejlesztési hitelek</t>
  </si>
  <si>
    <t>Tartós hitelviszonyt megterst.értékpapír</t>
  </si>
  <si>
    <t>Egyéb hosszú lejár.hitelek</t>
  </si>
  <si>
    <t>Bef.pü.eszk.értékhelyesbítése</t>
  </si>
  <si>
    <t>Tartós kötelezetts.kapcs.váll.szemben</t>
  </si>
  <si>
    <t>B.</t>
  </si>
  <si>
    <t>FORGÓESZKÖZÖK</t>
  </si>
  <si>
    <t>Tartós kötelezetts.egyéb váll.szemben</t>
  </si>
  <si>
    <t>Készletek</t>
  </si>
  <si>
    <t>Egyéb hosszú lejáratú kötelezettség</t>
  </si>
  <si>
    <t>Anyagok</t>
  </si>
  <si>
    <t>Rövid lejáratú kötelezettségek</t>
  </si>
  <si>
    <t>Befejezetlen term.és fékész termék</t>
  </si>
  <si>
    <t>Rövid lejáratú köcsönök</t>
  </si>
  <si>
    <t>Növendék-, hízó-, és egyéb állatok</t>
  </si>
  <si>
    <t>Ebből: az átváltoz.kötvények</t>
  </si>
  <si>
    <t>Késztermékek</t>
  </si>
  <si>
    <t>Rövid lejáratú hitelek</t>
  </si>
  <si>
    <t>Áruk</t>
  </si>
  <si>
    <t>Vevőktől kapott előlegek</t>
  </si>
  <si>
    <t>Készletekre adott előlegek</t>
  </si>
  <si>
    <t>Kötelez.áruszáll.szolg. (szállítók)</t>
  </si>
  <si>
    <t>Követelések</t>
  </si>
  <si>
    <t>Váltótartozások</t>
  </si>
  <si>
    <t>Követelések áruszáll. Szolg. (Vevők)</t>
  </si>
  <si>
    <t>Rövid lejár.köt.kapcs.váll.szemben</t>
  </si>
  <si>
    <t>Követelések kapcsolt váll.-al szemben</t>
  </si>
  <si>
    <t>Rövid lejár.köt.egyéb váll.szemben</t>
  </si>
  <si>
    <t>Követelések egyéb váll.-al szemben</t>
  </si>
  <si>
    <t>Egyéb rövid lejáratú kötelezettség</t>
  </si>
  <si>
    <t>Váltókövetelések</t>
  </si>
  <si>
    <t>G.</t>
  </si>
  <si>
    <t>PASSZÍV IDŐBELI ELHATÁROLÁSOK</t>
  </si>
  <si>
    <t>Egyéb követelések</t>
  </si>
  <si>
    <t>Bevételek passzív időbeli elhatárolása</t>
  </si>
  <si>
    <t>Értékpapírok</t>
  </si>
  <si>
    <t>Ktg.-ek, ráford.-ok passzív időbeli elhat.</t>
  </si>
  <si>
    <t>Részesedés kapcs.váll-ban</t>
  </si>
  <si>
    <t>Halasztott bevételek</t>
  </si>
  <si>
    <t>Egyéb részesedés</t>
  </si>
  <si>
    <t>FORRÁSOK ÖSSZESEN</t>
  </si>
  <si>
    <t>Saját részv., saját üzletrészek</t>
  </si>
  <si>
    <t>Forg. Célú hit.viszonyt megtest.értékpapírok</t>
  </si>
  <si>
    <t>Pénzeszközök</t>
  </si>
  <si>
    <t>Pénztár, csekk</t>
  </si>
  <si>
    <t>Bankbetétek</t>
  </si>
  <si>
    <t>C.</t>
  </si>
  <si>
    <t>AKTÍV IDŐBELI ELHATÁROLÁSOK</t>
  </si>
  <si>
    <t>Bevételek aktív időbeli elhatárolása</t>
  </si>
  <si>
    <t>Ktg-ek, ráford.-ok aktív időbeli elhatárolása</t>
  </si>
  <si>
    <t>Halasztott ráfordítások</t>
  </si>
  <si>
    <t>ESZKZÖK (AKTÍVÁK) ÖSSZESEN</t>
  </si>
  <si>
    <t>Egyéb követelések:</t>
  </si>
  <si>
    <t>Egyéb kötelezettségek</t>
  </si>
  <si>
    <t>TÁNYA elszámolási számla</t>
  </si>
  <si>
    <t>SZJA elszámolás</t>
  </si>
  <si>
    <t>Szakképzési hjár</t>
  </si>
  <si>
    <t>466-7-8</t>
  </si>
  <si>
    <t>ÁFA elszámolási számlák</t>
  </si>
  <si>
    <t>Jövedelemelszámolási számla</t>
  </si>
  <si>
    <t>Összesen:</t>
  </si>
  <si>
    <t>Váll.tev.</t>
  </si>
  <si>
    <t>Belföldi értékesítés nettó árbevétele</t>
  </si>
  <si>
    <t>Export értékesítés nettó árbevétele</t>
  </si>
  <si>
    <t>Értékesítés nettó árbevétele</t>
  </si>
  <si>
    <t>Sajtá term.készletek állományváltozása</t>
  </si>
  <si>
    <t>Saját előállítású eszközök akt.értéke</t>
  </si>
  <si>
    <t>Aktivált saját teljesítmények értéke</t>
  </si>
  <si>
    <t>Egyéb bevételek</t>
  </si>
  <si>
    <t>ebből: visszaírt értékvesztés</t>
  </si>
  <si>
    <t>Anyagköltség</t>
  </si>
  <si>
    <t>Igénybe vett szolgáltatások értéke</t>
  </si>
  <si>
    <t>Egyéb szolgáltatások értéke</t>
  </si>
  <si>
    <t>Eladott áruk beszerzési értéke</t>
  </si>
  <si>
    <t>Eladott (közv.) szolg.értéke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</si>
  <si>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</si>
  <si>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</si>
  <si>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</si>
  <si>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</si>
  <si>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</si>
  <si>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Értékcsökkenési leírás</t>
  </si>
  <si>
    <t>Egyéb ráfordítások</t>
  </si>
  <si>
    <t>ebből: értékvesztés</t>
  </si>
  <si>
    <t>ÜZEMI (ÜZLETI) TEV. EREDMÉNYE</t>
  </si>
  <si>
    <t>Kapott (járó) oszt.és részesedés</t>
  </si>
  <si>
    <t>ebből: kapcsolt váll.-tól kapott</t>
  </si>
  <si>
    <t>Egyéb kapott (járó) kamatok és k.jell.bev.</t>
  </si>
  <si>
    <t>Pénzügyi műveletek egyéb bev.</t>
  </si>
  <si>
    <t>VIII.</t>
  </si>
  <si>
    <t>Pénzügyi műveletek bevételei</t>
  </si>
  <si>
    <t>ebből: kapcsolt váll.-nak adott</t>
  </si>
  <si>
    <t>Részes.,ért.pap.,bankbet.ért.vesztései</t>
  </si>
  <si>
    <t>Pénzügyi műveletek egyéb ráfordításai</t>
  </si>
  <si>
    <t>IX.</t>
  </si>
  <si>
    <t>Pénzügyi műveletek ráfordításai</t>
  </si>
  <si>
    <t>PÜ.MŰVELETEK EREDMÉNYE</t>
  </si>
  <si>
    <t>SZOKÁSOS VÁLLALKOZÁSI EREDMÉNY</t>
  </si>
  <si>
    <t>X.</t>
  </si>
  <si>
    <t>Rendkívüli bevételek</t>
  </si>
  <si>
    <t>XI.</t>
  </si>
  <si>
    <t>RENDKÍVÜLI EREDMÉNY</t>
  </si>
  <si>
    <t>ADÓZÁS ELŐTTI EREDMÉNY</t>
  </si>
  <si>
    <t>XII.</t>
  </si>
  <si>
    <t>Adófizetési kötelezettség</t>
  </si>
  <si>
    <t>ADÓZOTT EREDMÉNY</t>
  </si>
  <si>
    <t>Eredménytartalék igényb.oszt.rész.</t>
  </si>
  <si>
    <t>Fizetett (jóváhagyott) osztalék</t>
  </si>
  <si>
    <t>MÉRLEG SZERINTI EREDMÉNY</t>
  </si>
  <si>
    <t>Adó elszámolás melléklete</t>
  </si>
  <si>
    <t>Közhasznú besorolású szervezet</t>
  </si>
  <si>
    <t>Vállalkozási tevékenység mértéke</t>
  </si>
  <si>
    <t>&lt;20 milliónál &gt;10%-nál</t>
  </si>
  <si>
    <t>Összes bevétel</t>
  </si>
  <si>
    <t>Vállakozási tev. Bevétele (eredménykimutatásbó)</t>
  </si>
  <si>
    <t>Adómentes bevétel:</t>
  </si>
  <si>
    <t>Vállalkozási tevékenység adózás előtti eredménye</t>
  </si>
  <si>
    <t>(eredménykimutatásból)</t>
  </si>
  <si>
    <t>Adóalap általános szabályok szerint</t>
  </si>
  <si>
    <t>Számított adó (16%)</t>
  </si>
  <si>
    <t>Adózás előtti eredményt csökkentő tételek</t>
  </si>
  <si>
    <t>Adózás előtti eredményt növelő tételek</t>
  </si>
  <si>
    <t>Kapott adomány</t>
  </si>
  <si>
    <t xml:space="preserve">Köztartozás </t>
  </si>
  <si>
    <t>nincs</t>
  </si>
  <si>
    <t>Adóalap</t>
  </si>
  <si>
    <t>Adómentesség:</t>
  </si>
  <si>
    <t>Társasági adó</t>
  </si>
  <si>
    <t>e Ft</t>
  </si>
  <si>
    <t>BEFEKTETETT ESZKÖZÖK (Aktívák)</t>
  </si>
  <si>
    <t>Induló tőke / Jegyzett tőke</t>
  </si>
  <si>
    <t>Tőkeváltozás / Eredmény</t>
  </si>
  <si>
    <t>Tárgyévi eredm.alaptev.-ből (közhaszn.tev.-ből)</t>
  </si>
  <si>
    <t>Tárgyévi eredm.vállalkozási tevékenységből</t>
  </si>
  <si>
    <t>Összköltség eljárással "A" változat</t>
  </si>
  <si>
    <t xml:space="preserve">ebből: </t>
  </si>
  <si>
    <t>Támogatások</t>
  </si>
  <si>
    <t>- alapítói</t>
  </si>
  <si>
    <t>- központi költségvetési</t>
  </si>
  <si>
    <t>- helyi önkormányzat</t>
  </si>
  <si>
    <t>- egyéb</t>
  </si>
  <si>
    <t>ebből:</t>
  </si>
  <si>
    <t>Tagdíjak</t>
  </si>
  <si>
    <t>A</t>
  </si>
  <si>
    <t>Anyagjellegű ráfordításai</t>
  </si>
  <si>
    <t>Személyi jellegű ráfordításai</t>
  </si>
  <si>
    <t>Egyéb ráfordítás</t>
  </si>
  <si>
    <t>Rendkívüli ráfordítások</t>
  </si>
  <si>
    <t>B</t>
  </si>
  <si>
    <t>Összes ráfordítás</t>
  </si>
  <si>
    <t>C</t>
  </si>
  <si>
    <t>I</t>
  </si>
  <si>
    <t>D</t>
  </si>
  <si>
    <t>Jóváhagyott osztalék</t>
  </si>
  <si>
    <t>E</t>
  </si>
  <si>
    <t>Tárgyévi eredmény</t>
  </si>
  <si>
    <t>Srsz</t>
  </si>
  <si>
    <t>Összes közhasznú tevékenység bevétele</t>
  </si>
  <si>
    <t>Közhasznú működésre kapott támogatás</t>
  </si>
  <si>
    <t>a.) alapítótól</t>
  </si>
  <si>
    <t>b.) központi költségvetésből</t>
  </si>
  <si>
    <t>c.) helyi önkormányzattól</t>
  </si>
  <si>
    <t>d.) egyéb</t>
  </si>
  <si>
    <t>Pályázati úton elnyert támogatás</t>
  </si>
  <si>
    <t>Közhasznú tevékenységből származó bevétel</t>
  </si>
  <si>
    <t>Tagdíjból származó bevétel</t>
  </si>
  <si>
    <t>Egyéb bevétel</t>
  </si>
  <si>
    <t>Vállalkozási tevékenység bevétele</t>
  </si>
  <si>
    <t>Közhasznú tevékenység ráfordításai</t>
  </si>
  <si>
    <t>Vállakozási tevékenység ráfordításai</t>
  </si>
  <si>
    <t>Adózás előtti eredmény</t>
  </si>
  <si>
    <t>H.</t>
  </si>
  <si>
    <t>Tárgyévi vállalkozási eredmény</t>
  </si>
  <si>
    <t>J.</t>
  </si>
  <si>
    <t>Tárgyévi közhasznú eredmény</t>
  </si>
  <si>
    <t>Tájékoztató adatok</t>
  </si>
  <si>
    <t xml:space="preserve">       megbízási díjak</t>
  </si>
  <si>
    <t xml:space="preserve">       tiszteletdíjak</t>
  </si>
  <si>
    <t>A szervezet által nyújtott támogatások</t>
  </si>
  <si>
    <t>Bük, Bükfürdő Közhasznú Turisztikai Egyesület</t>
  </si>
  <si>
    <t>0 e Ft</t>
  </si>
  <si>
    <t>(e Ft)</t>
  </si>
  <si>
    <t>Költségvetési kötelezettségek</t>
  </si>
  <si>
    <t>Étkezési Utalványok</t>
  </si>
  <si>
    <t>SZÉP kártya elsz. Szla</t>
  </si>
  <si>
    <t>Költségvetési befizetési köt. (EHO)</t>
  </si>
  <si>
    <t>Befejezetlen term.és félkész termék</t>
  </si>
  <si>
    <t>Tartós hitelviszonyt megtest.értékpapír</t>
  </si>
  <si>
    <t>Hátr.köt.kapcsolt váll.szemben</t>
  </si>
  <si>
    <t>Hátr.köt.egyéb váll.szemben</t>
  </si>
  <si>
    <t>Hátr.köt.egyéb gazd.szemben</t>
  </si>
  <si>
    <t>Saját term.készletek állományváltozása</t>
  </si>
  <si>
    <t>Tartós jelentős tulajdoni részesedés</t>
  </si>
  <si>
    <t>Tartósan adott kölcsön jelentős tul. Rész.váll-ban</t>
  </si>
  <si>
    <t>Követelések jelentős tul. Rész. Visz. lévő váll. Sz.</t>
  </si>
  <si>
    <t>Jelentős tulajdoni részesedés</t>
  </si>
  <si>
    <t>Mérleg szerinti eredmény/Adózott eredmény</t>
  </si>
  <si>
    <t>Hátrasorolt köt.-ek jelentős tul. Visz.lévő váll.sz.</t>
  </si>
  <si>
    <t>Tartós köt.-ek jelentős tul- rész.visz.lévő váll.sz.</t>
  </si>
  <si>
    <t>Rövid lejáratú köt.-ek jelentős tul.visz.lévő váll.sz.</t>
  </si>
  <si>
    <t>Részesedésekből sz. bevét.,árfolyamnyer.</t>
  </si>
  <si>
    <t>Befektetett püi eszk.(ért.papírokból, kölcsönökből) szárm.bevét., árfolyamnyer.</t>
  </si>
  <si>
    <t>Részesedésekből szárm.ráford., árf.veszt.</t>
  </si>
  <si>
    <t>Befektetett püi.eszk.(értékpapírokból, kölcsönökből) szárm.ráf, árf.veszt.</t>
  </si>
  <si>
    <t>A Bük, Bükfürdő Közhaszú Turisztikai Egyesület 2016. évi mérlege</t>
  </si>
  <si>
    <t>Fordulónap: 2016. december 31.</t>
  </si>
  <si>
    <t>A Bük, Bükfürdő Közhaszú Turisztikai Egyesület 2016. évi eredménykimutatása</t>
  </si>
  <si>
    <t>2016-ban nem értelmezett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</si>
</sst>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4"/>
  <sheetViews>
    <sheetView zoomScalePageLayoutView="0" workbookViewId="0" topLeftCell="A40">
      <selection activeCell="C57" sqref="C57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40.7109375" style="0" customWidth="1"/>
    <col min="4" max="6" width="12.7109375" style="0" customWidth="1"/>
    <col min="7" max="7" width="5.28125" style="0" customWidth="1"/>
    <col min="8" max="8" width="6.7109375" style="0" customWidth="1"/>
    <col min="9" max="9" width="40.7109375" style="0" customWidth="1"/>
    <col min="10" max="12" width="12.7109375" style="0" customWidth="1"/>
  </cols>
  <sheetData>
    <row r="2" spans="1:12" ht="12.75">
      <c r="A2" s="82" t="s">
        <v>266</v>
      </c>
      <c r="B2" s="82"/>
      <c r="C2" s="82"/>
      <c r="D2" s="82"/>
      <c r="E2" s="82"/>
      <c r="F2" s="82"/>
      <c r="G2" s="82" t="str">
        <f>A2</f>
        <v>A Bük, Bükfürdő Közhaszú Turisztikai Egyesület 2016. évi mérlege</v>
      </c>
      <c r="H2" s="82"/>
      <c r="I2" s="82"/>
      <c r="J2" s="82"/>
      <c r="K2" s="82"/>
      <c r="L2" s="82"/>
    </row>
    <row r="3" spans="1:12" ht="12.75">
      <c r="A3" s="1" t="s">
        <v>0</v>
      </c>
      <c r="B3" s="2"/>
      <c r="C3" s="2"/>
      <c r="D3" s="2"/>
      <c r="E3" s="2"/>
      <c r="F3" s="2"/>
      <c r="G3" s="1" t="s">
        <v>1</v>
      </c>
      <c r="H3" s="2"/>
      <c r="I3" s="2"/>
      <c r="J3" s="2"/>
      <c r="K3" s="2"/>
      <c r="L3" s="2"/>
    </row>
    <row r="4" spans="1:12" ht="12.75">
      <c r="A4" s="83" t="s">
        <v>267</v>
      </c>
      <c r="B4" s="84"/>
      <c r="C4" s="84"/>
      <c r="D4" s="84"/>
      <c r="E4" s="84"/>
      <c r="F4" s="84"/>
      <c r="G4" s="84" t="str">
        <f>A4</f>
        <v>Fordulónap: 2016. december 31.</v>
      </c>
      <c r="H4" s="84"/>
      <c r="I4" s="84"/>
      <c r="J4" s="84"/>
      <c r="K4" s="84"/>
      <c r="L4" s="84"/>
    </row>
    <row r="5" spans="6:12" ht="12.75">
      <c r="F5" s="37" t="s">
        <v>243</v>
      </c>
      <c r="L5" s="37" t="s">
        <v>243</v>
      </c>
    </row>
    <row r="6" spans="1:12" ht="13.5" thickBot="1">
      <c r="A6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t="s">
        <v>2</v>
      </c>
      <c r="I6" s="3" t="s">
        <v>3</v>
      </c>
      <c r="J6" s="3" t="s">
        <v>4</v>
      </c>
      <c r="K6" s="3" t="s">
        <v>5</v>
      </c>
      <c r="L6" s="3" t="s">
        <v>6</v>
      </c>
    </row>
    <row r="7" spans="1:12" ht="13.5" thickBot="1">
      <c r="A7">
        <v>1</v>
      </c>
      <c r="B7" s="4" t="s">
        <v>7</v>
      </c>
      <c r="C7" s="4" t="s">
        <v>8</v>
      </c>
      <c r="D7" s="5">
        <f>D8+D16+D24</f>
        <v>60138</v>
      </c>
      <c r="E7" s="5"/>
      <c r="F7" s="5">
        <f>F8+F16+F24</f>
        <v>53101</v>
      </c>
      <c r="G7">
        <v>1</v>
      </c>
      <c r="H7" s="4" t="s">
        <v>9</v>
      </c>
      <c r="I7" s="4" t="s">
        <v>10</v>
      </c>
      <c r="J7" s="5">
        <f>SUM(J8:J15)</f>
        <v>38811</v>
      </c>
      <c r="K7" s="5">
        <f>SUM(K8:K15)</f>
        <v>0</v>
      </c>
      <c r="L7" s="5">
        <f>SUM(L8:L15)</f>
        <v>39370</v>
      </c>
    </row>
    <row r="8" spans="1:12" ht="13.5" thickBot="1">
      <c r="A8">
        <f aca="true" t="shared" si="0" ref="A8:A43">A7+1</f>
        <v>2</v>
      </c>
      <c r="B8" s="4" t="s">
        <v>11</v>
      </c>
      <c r="C8" s="4" t="s">
        <v>12</v>
      </c>
      <c r="D8" s="5">
        <f>SUM(D9:D15)</f>
        <v>2437</v>
      </c>
      <c r="E8" s="5">
        <f>SUM(E9:E15)</f>
        <v>0</v>
      </c>
      <c r="F8" s="5">
        <f>SUM(F9:F15)</f>
        <v>2437</v>
      </c>
      <c r="G8">
        <f aca="true" t="shared" si="1" ref="G8:G45">G7+1</f>
        <v>2</v>
      </c>
      <c r="H8" s="6" t="s">
        <v>11</v>
      </c>
      <c r="I8" s="6" t="s">
        <v>13</v>
      </c>
      <c r="J8" s="7"/>
      <c r="K8" s="7"/>
      <c r="L8" s="7"/>
    </row>
    <row r="9" spans="1:12" ht="12.75">
      <c r="A9">
        <f t="shared" si="0"/>
        <v>3</v>
      </c>
      <c r="B9" s="6">
        <v>1</v>
      </c>
      <c r="C9" s="6" t="s">
        <v>14</v>
      </c>
      <c r="D9" s="7"/>
      <c r="E9" s="7"/>
      <c r="F9" s="7"/>
      <c r="G9">
        <f t="shared" si="1"/>
        <v>3</v>
      </c>
      <c r="H9" s="8"/>
      <c r="I9" s="8" t="s">
        <v>15</v>
      </c>
      <c r="J9" s="9"/>
      <c r="K9" s="9"/>
      <c r="L9" s="9"/>
    </row>
    <row r="10" spans="1:12" ht="12.75">
      <c r="A10">
        <f t="shared" si="0"/>
        <v>4</v>
      </c>
      <c r="B10" s="8">
        <f aca="true" t="shared" si="2" ref="B10:B15">B9+1</f>
        <v>2</v>
      </c>
      <c r="C10" s="8" t="s">
        <v>16</v>
      </c>
      <c r="D10" s="9"/>
      <c r="E10" s="9"/>
      <c r="F10" s="9"/>
      <c r="G10">
        <f t="shared" si="1"/>
        <v>4</v>
      </c>
      <c r="H10" s="8" t="s">
        <v>17</v>
      </c>
      <c r="I10" s="8" t="s">
        <v>18</v>
      </c>
      <c r="J10" s="9"/>
      <c r="K10" s="9"/>
      <c r="L10" s="9"/>
    </row>
    <row r="11" spans="1:12" ht="12.75">
      <c r="A11">
        <f t="shared" si="0"/>
        <v>5</v>
      </c>
      <c r="B11" s="8">
        <f t="shared" si="2"/>
        <v>3</v>
      </c>
      <c r="C11" s="8" t="s">
        <v>19</v>
      </c>
      <c r="D11" s="9">
        <v>2420</v>
      </c>
      <c r="E11" s="9"/>
      <c r="F11" s="9">
        <v>2420</v>
      </c>
      <c r="G11">
        <f t="shared" si="1"/>
        <v>5</v>
      </c>
      <c r="H11" s="8" t="s">
        <v>20</v>
      </c>
      <c r="I11" s="8" t="s">
        <v>21</v>
      </c>
      <c r="J11" s="9"/>
      <c r="K11" s="9"/>
      <c r="L11" s="9"/>
    </row>
    <row r="12" spans="1:12" ht="12.75">
      <c r="A12">
        <f t="shared" si="0"/>
        <v>6</v>
      </c>
      <c r="B12" s="8">
        <f t="shared" si="2"/>
        <v>4</v>
      </c>
      <c r="C12" s="8" t="s">
        <v>22</v>
      </c>
      <c r="D12" s="9">
        <v>17</v>
      </c>
      <c r="E12" s="9"/>
      <c r="F12" s="9">
        <v>17</v>
      </c>
      <c r="G12">
        <f t="shared" si="1"/>
        <v>6</v>
      </c>
      <c r="H12" s="8" t="s">
        <v>23</v>
      </c>
      <c r="I12" s="8" t="s">
        <v>24</v>
      </c>
      <c r="J12" s="9">
        <v>21010</v>
      </c>
      <c r="K12" s="9"/>
      <c r="L12" s="9">
        <v>23860</v>
      </c>
    </row>
    <row r="13" spans="1:12" ht="12.75">
      <c r="A13">
        <f t="shared" si="0"/>
        <v>7</v>
      </c>
      <c r="B13" s="8">
        <f t="shared" si="2"/>
        <v>5</v>
      </c>
      <c r="C13" s="8" t="s">
        <v>25</v>
      </c>
      <c r="D13" s="9"/>
      <c r="E13" s="9"/>
      <c r="F13" s="9"/>
      <c r="G13">
        <f t="shared" si="1"/>
        <v>7</v>
      </c>
      <c r="H13" s="8" t="s">
        <v>26</v>
      </c>
      <c r="I13" s="8" t="s">
        <v>27</v>
      </c>
      <c r="J13" s="9">
        <v>14951</v>
      </c>
      <c r="K13" s="9"/>
      <c r="L13" s="9">
        <v>14951</v>
      </c>
    </row>
    <row r="14" spans="1:12" ht="12.75">
      <c r="A14">
        <f t="shared" si="0"/>
        <v>8</v>
      </c>
      <c r="B14" s="8">
        <f t="shared" si="2"/>
        <v>6</v>
      </c>
      <c r="C14" s="8" t="s">
        <v>28</v>
      </c>
      <c r="D14" s="9"/>
      <c r="E14" s="9"/>
      <c r="F14" s="9"/>
      <c r="G14">
        <f t="shared" si="1"/>
        <v>8</v>
      </c>
      <c r="H14" s="8" t="s">
        <v>29</v>
      </c>
      <c r="I14" s="8" t="s">
        <v>30</v>
      </c>
      <c r="J14" s="9"/>
      <c r="K14" s="9"/>
      <c r="L14" s="9"/>
    </row>
    <row r="15" spans="1:12" ht="13.5" thickBot="1">
      <c r="A15">
        <f t="shared" si="0"/>
        <v>9</v>
      </c>
      <c r="B15" s="10">
        <f t="shared" si="2"/>
        <v>7</v>
      </c>
      <c r="C15" s="10" t="s">
        <v>31</v>
      </c>
      <c r="D15" s="11"/>
      <c r="E15" s="11"/>
      <c r="F15" s="11"/>
      <c r="G15">
        <f t="shared" si="1"/>
        <v>9</v>
      </c>
      <c r="H15" s="10" t="s">
        <v>32</v>
      </c>
      <c r="I15" s="21" t="s">
        <v>258</v>
      </c>
      <c r="J15" s="11">
        <v>2850</v>
      </c>
      <c r="K15" s="11"/>
      <c r="L15" s="11">
        <v>559</v>
      </c>
    </row>
    <row r="16" spans="1:12" ht="13.5" thickBot="1">
      <c r="A16">
        <f t="shared" si="0"/>
        <v>10</v>
      </c>
      <c r="B16" s="4" t="s">
        <v>17</v>
      </c>
      <c r="C16" s="4" t="s">
        <v>34</v>
      </c>
      <c r="D16" s="5">
        <f>SUM(D17:D24)</f>
        <v>57701</v>
      </c>
      <c r="E16" s="5">
        <f>SUM(E17:E24)</f>
        <v>0</v>
      </c>
      <c r="F16" s="5">
        <f>SUM(F17:F24)</f>
        <v>50664</v>
      </c>
      <c r="G16">
        <f t="shared" si="1"/>
        <v>10</v>
      </c>
      <c r="H16" s="4" t="s">
        <v>35</v>
      </c>
      <c r="I16" s="4" t="s">
        <v>36</v>
      </c>
      <c r="J16" s="5">
        <f>SUM(J17:J19)</f>
        <v>0</v>
      </c>
      <c r="K16" s="5">
        <f>SUM(K17:K19)</f>
        <v>0</v>
      </c>
      <c r="L16" s="5">
        <f>SUM(L17:L19)</f>
        <v>0</v>
      </c>
    </row>
    <row r="17" spans="1:12" ht="12.75">
      <c r="A17">
        <f t="shared" si="0"/>
        <v>11</v>
      </c>
      <c r="B17" s="6">
        <v>1</v>
      </c>
      <c r="C17" s="6" t="s">
        <v>37</v>
      </c>
      <c r="D17" s="7">
        <v>35518</v>
      </c>
      <c r="E17" s="7"/>
      <c r="F17" s="7">
        <v>34765</v>
      </c>
      <c r="G17">
        <f t="shared" si="1"/>
        <v>11</v>
      </c>
      <c r="H17" s="6">
        <v>1</v>
      </c>
      <c r="I17" s="6" t="s">
        <v>38</v>
      </c>
      <c r="J17" s="7"/>
      <c r="K17" s="7"/>
      <c r="L17" s="7"/>
    </row>
    <row r="18" spans="1:12" ht="12.75">
      <c r="A18">
        <f t="shared" si="0"/>
        <v>12</v>
      </c>
      <c r="B18" s="8">
        <f>B17+1</f>
        <v>2</v>
      </c>
      <c r="C18" s="8" t="s">
        <v>39</v>
      </c>
      <c r="D18" s="9"/>
      <c r="E18" s="9"/>
      <c r="F18" s="9"/>
      <c r="G18">
        <f t="shared" si="1"/>
        <v>12</v>
      </c>
      <c r="H18" s="8">
        <f>H17+1</f>
        <v>2</v>
      </c>
      <c r="I18" s="8" t="s">
        <v>40</v>
      </c>
      <c r="J18" s="9"/>
      <c r="K18" s="9"/>
      <c r="L18" s="9"/>
    </row>
    <row r="19" spans="1:12" ht="13.5" thickBot="1">
      <c r="A19">
        <f t="shared" si="0"/>
        <v>13</v>
      </c>
      <c r="B19" s="8">
        <f>B18+1</f>
        <v>3</v>
      </c>
      <c r="C19" s="8" t="s">
        <v>41</v>
      </c>
      <c r="D19" s="9">
        <v>22183</v>
      </c>
      <c r="E19" s="9"/>
      <c r="F19" s="9">
        <v>15899</v>
      </c>
      <c r="G19">
        <f t="shared" si="1"/>
        <v>13</v>
      </c>
      <c r="H19" s="10">
        <f>H18+1</f>
        <v>3</v>
      </c>
      <c r="I19" s="10" t="s">
        <v>42</v>
      </c>
      <c r="J19" s="11"/>
      <c r="K19" s="11"/>
      <c r="L19" s="11"/>
    </row>
    <row r="20" spans="1:12" ht="13.5" thickBot="1">
      <c r="A20">
        <f t="shared" si="0"/>
        <v>14</v>
      </c>
      <c r="B20" s="8">
        <f>B19+1</f>
        <v>4</v>
      </c>
      <c r="C20" s="8" t="s">
        <v>43</v>
      </c>
      <c r="D20" s="9"/>
      <c r="E20" s="9"/>
      <c r="F20" s="9"/>
      <c r="G20">
        <f t="shared" si="1"/>
        <v>14</v>
      </c>
      <c r="H20" s="4" t="s">
        <v>44</v>
      </c>
      <c r="I20" s="4" t="s">
        <v>45</v>
      </c>
      <c r="J20" s="5">
        <f>J21+J26+J36</f>
        <v>2446</v>
      </c>
      <c r="K20" s="5">
        <f>K21+K26+K36</f>
        <v>0</v>
      </c>
      <c r="L20" s="5">
        <f>L21+L26+L36</f>
        <v>4298</v>
      </c>
    </row>
    <row r="21" spans="1:12" ht="13.5" thickBot="1">
      <c r="A21">
        <f t="shared" si="0"/>
        <v>15</v>
      </c>
      <c r="B21" s="8">
        <f>B20+1</f>
        <v>5</v>
      </c>
      <c r="C21" s="8" t="s">
        <v>46</v>
      </c>
      <c r="D21" s="9"/>
      <c r="E21" s="9"/>
      <c r="F21" s="9"/>
      <c r="G21">
        <f t="shared" si="1"/>
        <v>15</v>
      </c>
      <c r="H21" s="4" t="s">
        <v>11</v>
      </c>
      <c r="I21" s="4" t="s">
        <v>47</v>
      </c>
      <c r="J21" s="5">
        <f>SUM(J22:J25)</f>
        <v>0</v>
      </c>
      <c r="K21" s="5">
        <f>SUM(K22:K25)</f>
        <v>0</v>
      </c>
      <c r="L21" s="5">
        <f>SUM(L22:L25)</f>
        <v>0</v>
      </c>
    </row>
    <row r="22" spans="1:12" ht="12.75">
      <c r="A22">
        <f t="shared" si="0"/>
        <v>16</v>
      </c>
      <c r="B22" s="8">
        <f>B21+1</f>
        <v>6</v>
      </c>
      <c r="C22" s="8" t="s">
        <v>48</v>
      </c>
      <c r="D22" s="9"/>
      <c r="E22" s="9"/>
      <c r="F22" s="9"/>
      <c r="G22">
        <f t="shared" si="1"/>
        <v>16</v>
      </c>
      <c r="H22" s="6">
        <v>1</v>
      </c>
      <c r="I22" s="6" t="s">
        <v>250</v>
      </c>
      <c r="J22" s="7"/>
      <c r="K22" s="7"/>
      <c r="L22" s="7"/>
    </row>
    <row r="23" spans="1:12" ht="13.5" thickBot="1">
      <c r="A23">
        <f>A22+1</f>
        <v>17</v>
      </c>
      <c r="B23" s="10">
        <f>B21+1</f>
        <v>6</v>
      </c>
      <c r="C23" s="10" t="s">
        <v>50</v>
      </c>
      <c r="D23" s="11"/>
      <c r="E23" s="11"/>
      <c r="F23" s="11"/>
      <c r="G23">
        <v>17</v>
      </c>
      <c r="H23" s="6">
        <v>2</v>
      </c>
      <c r="I23" s="20" t="s">
        <v>259</v>
      </c>
      <c r="J23" s="7"/>
      <c r="K23" s="7"/>
      <c r="L23" s="7"/>
    </row>
    <row r="24" spans="1:12" ht="13.5" thickBot="1">
      <c r="A24">
        <f t="shared" si="0"/>
        <v>18</v>
      </c>
      <c r="B24" s="4" t="s">
        <v>20</v>
      </c>
      <c r="C24" s="4" t="s">
        <v>52</v>
      </c>
      <c r="D24" s="5">
        <f>SUM(D25:D33)</f>
        <v>0</v>
      </c>
      <c r="E24" s="5">
        <f>SUM(E25:E33)</f>
        <v>0</v>
      </c>
      <c r="F24" s="5">
        <f>SUM(F25:F33)</f>
        <v>0</v>
      </c>
      <c r="G24">
        <v>18</v>
      </c>
      <c r="H24" s="8">
        <v>3</v>
      </c>
      <c r="I24" s="8" t="s">
        <v>251</v>
      </c>
      <c r="J24" s="9"/>
      <c r="K24" s="9"/>
      <c r="L24" s="9"/>
    </row>
    <row r="25" spans="1:12" ht="13.5" thickBot="1">
      <c r="A25">
        <f t="shared" si="0"/>
        <v>19</v>
      </c>
      <c r="B25" s="6">
        <v>1</v>
      </c>
      <c r="C25" s="6" t="s">
        <v>54</v>
      </c>
      <c r="D25" s="7"/>
      <c r="E25" s="7"/>
      <c r="F25" s="7"/>
      <c r="G25">
        <f t="shared" si="1"/>
        <v>19</v>
      </c>
      <c r="H25" s="10">
        <f>H24+1</f>
        <v>4</v>
      </c>
      <c r="I25" s="10" t="s">
        <v>252</v>
      </c>
      <c r="J25" s="11"/>
      <c r="K25" s="11"/>
      <c r="L25" s="11"/>
    </row>
    <row r="26" spans="1:12" ht="13.5" thickBot="1">
      <c r="A26">
        <f t="shared" si="0"/>
        <v>20</v>
      </c>
      <c r="B26" s="8">
        <f aca="true" t="shared" si="3" ref="B26:B33">B25+1</f>
        <v>2</v>
      </c>
      <c r="C26" s="8" t="s">
        <v>56</v>
      </c>
      <c r="D26" s="9"/>
      <c r="E26" s="9"/>
      <c r="F26" s="9"/>
      <c r="G26">
        <f t="shared" si="1"/>
        <v>20</v>
      </c>
      <c r="H26" s="4" t="s">
        <v>17</v>
      </c>
      <c r="I26" s="4" t="s">
        <v>55</v>
      </c>
      <c r="J26" s="5">
        <f>SUM(J27:J35)</f>
        <v>0</v>
      </c>
      <c r="K26" s="5">
        <f>SUM(K27:K35)</f>
        <v>0</v>
      </c>
      <c r="L26" s="5">
        <f>SUM(L27:L35)</f>
        <v>0</v>
      </c>
    </row>
    <row r="27" spans="1:12" ht="12.75">
      <c r="A27">
        <f t="shared" si="0"/>
        <v>21</v>
      </c>
      <c r="B27" s="8">
        <v>3</v>
      </c>
      <c r="C27" s="8" t="s">
        <v>254</v>
      </c>
      <c r="D27" s="9"/>
      <c r="E27" s="9"/>
      <c r="F27" s="9"/>
      <c r="G27">
        <f t="shared" si="1"/>
        <v>21</v>
      </c>
      <c r="H27" s="6">
        <v>1</v>
      </c>
      <c r="I27" s="6" t="s">
        <v>57</v>
      </c>
      <c r="J27" s="7"/>
      <c r="K27" s="7"/>
      <c r="L27" s="7"/>
    </row>
    <row r="28" spans="1:12" ht="12.75">
      <c r="A28">
        <v>21</v>
      </c>
      <c r="B28" s="8">
        <v>4</v>
      </c>
      <c r="C28" s="20" t="s">
        <v>255</v>
      </c>
      <c r="D28" s="9"/>
      <c r="E28" s="9"/>
      <c r="F28" s="9"/>
      <c r="H28" s="8">
        <f>H27+1</f>
        <v>2</v>
      </c>
      <c r="I28" s="8" t="s">
        <v>59</v>
      </c>
      <c r="J28" s="9"/>
      <c r="K28" s="9"/>
      <c r="L28" s="9"/>
    </row>
    <row r="29" spans="1:12" ht="12.75">
      <c r="A29">
        <v>22</v>
      </c>
      <c r="B29" s="8">
        <v>5</v>
      </c>
      <c r="C29" s="8" t="s">
        <v>58</v>
      </c>
      <c r="D29" s="9"/>
      <c r="E29" s="9"/>
      <c r="F29" s="9"/>
      <c r="H29" s="8">
        <f>H28+1</f>
        <v>3</v>
      </c>
      <c r="I29" s="8" t="s">
        <v>61</v>
      </c>
      <c r="J29" s="9"/>
      <c r="K29" s="9"/>
      <c r="L29" s="9"/>
    </row>
    <row r="30" spans="1:12" ht="12.75">
      <c r="A30">
        <v>23</v>
      </c>
      <c r="B30" s="8">
        <f t="shared" si="3"/>
        <v>6</v>
      </c>
      <c r="C30" s="8" t="s">
        <v>60</v>
      </c>
      <c r="D30" s="9"/>
      <c r="E30" s="9"/>
      <c r="F30" s="9"/>
      <c r="G30">
        <f>G27+1</f>
        <v>22</v>
      </c>
      <c r="H30" s="8">
        <f>H29+1</f>
        <v>4</v>
      </c>
      <c r="I30" s="8" t="s">
        <v>63</v>
      </c>
      <c r="J30" s="9"/>
      <c r="K30" s="9"/>
      <c r="L30" s="9"/>
    </row>
    <row r="31" spans="1:12" ht="12.75">
      <c r="A31">
        <f t="shared" si="0"/>
        <v>24</v>
      </c>
      <c r="B31" s="8">
        <f t="shared" si="3"/>
        <v>7</v>
      </c>
      <c r="C31" s="8" t="s">
        <v>62</v>
      </c>
      <c r="D31" s="9"/>
      <c r="E31" s="9"/>
      <c r="F31" s="9"/>
      <c r="G31">
        <f t="shared" si="1"/>
        <v>23</v>
      </c>
      <c r="H31" s="8">
        <f>H30+1</f>
        <v>5</v>
      </c>
      <c r="I31" s="8" t="s">
        <v>65</v>
      </c>
      <c r="J31" s="9"/>
      <c r="K31" s="9"/>
      <c r="L31" s="9"/>
    </row>
    <row r="32" spans="1:12" ht="12.75">
      <c r="A32">
        <f t="shared" si="0"/>
        <v>25</v>
      </c>
      <c r="B32" s="8">
        <f t="shared" si="3"/>
        <v>8</v>
      </c>
      <c r="C32" s="8" t="s">
        <v>249</v>
      </c>
      <c r="D32" s="9"/>
      <c r="E32" s="9"/>
      <c r="F32" s="9"/>
      <c r="G32">
        <f t="shared" si="1"/>
        <v>24</v>
      </c>
      <c r="H32" s="8">
        <f>H31+1</f>
        <v>6</v>
      </c>
      <c r="I32" s="8" t="s">
        <v>67</v>
      </c>
      <c r="J32" s="9"/>
      <c r="K32" s="9"/>
      <c r="L32" s="9"/>
    </row>
    <row r="33" spans="1:12" ht="13.5" thickBot="1">
      <c r="A33">
        <f t="shared" si="0"/>
        <v>26</v>
      </c>
      <c r="B33" s="10">
        <f t="shared" si="3"/>
        <v>9</v>
      </c>
      <c r="C33" s="10" t="s">
        <v>66</v>
      </c>
      <c r="D33" s="11"/>
      <c r="E33" s="11"/>
      <c r="F33" s="11"/>
      <c r="G33">
        <f t="shared" si="1"/>
        <v>25</v>
      </c>
      <c r="H33" s="8">
        <v>7</v>
      </c>
      <c r="I33" s="20" t="s">
        <v>260</v>
      </c>
      <c r="J33" s="9"/>
      <c r="K33" s="9"/>
      <c r="L33" s="9"/>
    </row>
    <row r="34" spans="1:12" ht="13.5" thickBot="1">
      <c r="A34">
        <f t="shared" si="0"/>
        <v>27</v>
      </c>
      <c r="B34" s="4" t="s">
        <v>68</v>
      </c>
      <c r="C34" s="4" t="s">
        <v>69</v>
      </c>
      <c r="D34" s="5">
        <f>D35+D42+D50+D49</f>
        <v>2198</v>
      </c>
      <c r="E34" s="5">
        <f>E35+E42+E50+E49</f>
        <v>0</v>
      </c>
      <c r="F34" s="5">
        <f>F35+F42+F50+F49</f>
        <v>2583</v>
      </c>
      <c r="G34">
        <f t="shared" si="1"/>
        <v>26</v>
      </c>
      <c r="H34" s="8">
        <v>8</v>
      </c>
      <c r="I34" s="8" t="s">
        <v>70</v>
      </c>
      <c r="J34" s="9"/>
      <c r="K34" s="9"/>
      <c r="L34" s="9"/>
    </row>
    <row r="35" spans="1:12" ht="13.5" thickBot="1">
      <c r="A35">
        <v>28</v>
      </c>
      <c r="B35" s="4" t="s">
        <v>11</v>
      </c>
      <c r="C35" s="4" t="s">
        <v>71</v>
      </c>
      <c r="D35" s="5">
        <f>SUM(D36:D41)</f>
        <v>1435</v>
      </c>
      <c r="E35" s="5">
        <f>SUM(E36:E41)</f>
        <v>0</v>
      </c>
      <c r="F35" s="5">
        <f>SUM(F36:F41)</f>
        <v>1170</v>
      </c>
      <c r="G35">
        <v>27</v>
      </c>
      <c r="H35" s="10">
        <f>H34+1</f>
        <v>9</v>
      </c>
      <c r="I35" s="10" t="s">
        <v>72</v>
      </c>
      <c r="J35" s="11"/>
      <c r="K35" s="11"/>
      <c r="L35" s="11"/>
    </row>
    <row r="36" spans="1:12" ht="13.5" thickBot="1">
      <c r="A36">
        <f>A35+1</f>
        <v>29</v>
      </c>
      <c r="B36" s="6">
        <v>1</v>
      </c>
      <c r="C36" s="6" t="s">
        <v>73</v>
      </c>
      <c r="D36" s="7"/>
      <c r="E36" s="7"/>
      <c r="F36" s="7"/>
      <c r="G36">
        <v>28</v>
      </c>
      <c r="H36" s="4" t="s">
        <v>20</v>
      </c>
      <c r="I36" s="4" t="s">
        <v>74</v>
      </c>
      <c r="J36" s="5">
        <f>SUM(J37:J46)</f>
        <v>2446</v>
      </c>
      <c r="K36" s="5">
        <f>SUM(K37:K46)</f>
        <v>0</v>
      </c>
      <c r="L36" s="5">
        <f>SUM(L37:L46)</f>
        <v>4298</v>
      </c>
    </row>
    <row r="37" spans="1:12" ht="12.75">
      <c r="A37">
        <f t="shared" si="0"/>
        <v>30</v>
      </c>
      <c r="B37" s="8">
        <f>B36+1</f>
        <v>2</v>
      </c>
      <c r="C37" s="8" t="s">
        <v>248</v>
      </c>
      <c r="D37" s="9"/>
      <c r="E37" s="9"/>
      <c r="F37" s="9"/>
      <c r="G37">
        <f t="shared" si="1"/>
        <v>29</v>
      </c>
      <c r="H37" s="6">
        <v>1</v>
      </c>
      <c r="I37" s="6" t="s">
        <v>76</v>
      </c>
      <c r="J37" s="7"/>
      <c r="K37" s="7"/>
      <c r="L37" s="7"/>
    </row>
    <row r="38" spans="1:12" ht="12.75">
      <c r="A38">
        <f t="shared" si="0"/>
        <v>31</v>
      </c>
      <c r="B38" s="8">
        <f>B37+1</f>
        <v>3</v>
      </c>
      <c r="C38" s="8" t="s">
        <v>77</v>
      </c>
      <c r="D38" s="9"/>
      <c r="E38" s="9"/>
      <c r="F38" s="9"/>
      <c r="G38">
        <f t="shared" si="1"/>
        <v>30</v>
      </c>
      <c r="H38" s="8"/>
      <c r="I38" s="8" t="s">
        <v>78</v>
      </c>
      <c r="J38" s="9"/>
      <c r="K38" s="9"/>
      <c r="L38" s="9"/>
    </row>
    <row r="39" spans="1:12" ht="12.75">
      <c r="A39">
        <f t="shared" si="0"/>
        <v>32</v>
      </c>
      <c r="B39" s="8">
        <f>B38+1</f>
        <v>4</v>
      </c>
      <c r="C39" s="8" t="s">
        <v>79</v>
      </c>
      <c r="D39" s="9"/>
      <c r="E39" s="9"/>
      <c r="F39" s="9"/>
      <c r="G39">
        <f t="shared" si="1"/>
        <v>31</v>
      </c>
      <c r="H39" s="8">
        <v>2</v>
      </c>
      <c r="I39" s="8" t="s">
        <v>80</v>
      </c>
      <c r="J39" s="9"/>
      <c r="K39" s="9"/>
      <c r="L39" s="9"/>
    </row>
    <row r="40" spans="1:12" ht="12.75">
      <c r="A40">
        <f t="shared" si="0"/>
        <v>33</v>
      </c>
      <c r="B40" s="8">
        <f>B39+1</f>
        <v>5</v>
      </c>
      <c r="C40" s="8" t="s">
        <v>81</v>
      </c>
      <c r="D40" s="9">
        <v>1435</v>
      </c>
      <c r="E40" s="9"/>
      <c r="F40" s="9">
        <v>1170</v>
      </c>
      <c r="G40">
        <f t="shared" si="1"/>
        <v>32</v>
      </c>
      <c r="H40" s="8">
        <f>H39+1</f>
        <v>3</v>
      </c>
      <c r="I40" s="8" t="s">
        <v>82</v>
      </c>
      <c r="J40" s="9"/>
      <c r="K40" s="9"/>
      <c r="L40" s="9"/>
    </row>
    <row r="41" spans="1:12" ht="13.5" thickBot="1">
      <c r="A41">
        <f t="shared" si="0"/>
        <v>34</v>
      </c>
      <c r="B41" s="10">
        <f>B40+1</f>
        <v>6</v>
      </c>
      <c r="C41" s="10" t="s">
        <v>83</v>
      </c>
      <c r="D41" s="11"/>
      <c r="E41" s="11"/>
      <c r="F41" s="11"/>
      <c r="G41">
        <f t="shared" si="1"/>
        <v>33</v>
      </c>
      <c r="H41" s="8">
        <f>H40+1</f>
        <v>4</v>
      </c>
      <c r="I41" s="8" t="s">
        <v>84</v>
      </c>
      <c r="J41" s="9">
        <v>726</v>
      </c>
      <c r="K41" s="9"/>
      <c r="L41" s="9">
        <v>2307</v>
      </c>
    </row>
    <row r="42" spans="1:12" ht="13.5" thickBot="1">
      <c r="A42">
        <f t="shared" si="0"/>
        <v>35</v>
      </c>
      <c r="B42" s="4" t="s">
        <v>17</v>
      </c>
      <c r="C42" s="4" t="s">
        <v>85</v>
      </c>
      <c r="D42" s="5">
        <f>SUM(D43:D48)</f>
        <v>763</v>
      </c>
      <c r="E42" s="5">
        <f>SUM(E43:E48)</f>
        <v>0</v>
      </c>
      <c r="F42" s="5">
        <f>SUM(F43:F48)</f>
        <v>1413</v>
      </c>
      <c r="G42">
        <f t="shared" si="1"/>
        <v>34</v>
      </c>
      <c r="H42" s="8">
        <f>H41+1</f>
        <v>5</v>
      </c>
      <c r="I42" s="8" t="s">
        <v>86</v>
      </c>
      <c r="J42" s="9"/>
      <c r="K42" s="9"/>
      <c r="L42" s="9"/>
    </row>
    <row r="43" spans="1:12" ht="12.75">
      <c r="A43">
        <f t="shared" si="0"/>
        <v>36</v>
      </c>
      <c r="B43" s="6">
        <v>1</v>
      </c>
      <c r="C43" s="6" t="s">
        <v>87</v>
      </c>
      <c r="D43" s="7">
        <v>543</v>
      </c>
      <c r="E43" s="7"/>
      <c r="F43" s="7">
        <v>1256</v>
      </c>
      <c r="G43">
        <f t="shared" si="1"/>
        <v>35</v>
      </c>
      <c r="H43" s="8">
        <f>H42+1</f>
        <v>6</v>
      </c>
      <c r="I43" s="8" t="s">
        <v>88</v>
      </c>
      <c r="J43" s="9"/>
      <c r="K43" s="9"/>
      <c r="L43" s="9"/>
    </row>
    <row r="44" spans="1:12" ht="12.75">
      <c r="A44">
        <f aca="true" t="shared" si="4" ref="A44:A62">A43+1</f>
        <v>37</v>
      </c>
      <c r="B44" s="8">
        <f>B43+1</f>
        <v>2</v>
      </c>
      <c r="C44" s="8" t="s">
        <v>89</v>
      </c>
      <c r="D44" s="9"/>
      <c r="E44" s="9"/>
      <c r="F44" s="9"/>
      <c r="G44">
        <f t="shared" si="1"/>
        <v>36</v>
      </c>
      <c r="H44" s="8">
        <v>7</v>
      </c>
      <c r="I44" s="20" t="s">
        <v>261</v>
      </c>
      <c r="J44" s="9"/>
      <c r="K44" s="9"/>
      <c r="L44" s="9"/>
    </row>
    <row r="45" spans="1:12" ht="12.75">
      <c r="A45">
        <f t="shared" si="4"/>
        <v>38</v>
      </c>
      <c r="B45" s="8">
        <v>3</v>
      </c>
      <c r="C45" s="20" t="s">
        <v>256</v>
      </c>
      <c r="D45" s="9"/>
      <c r="E45" s="9"/>
      <c r="F45" s="9"/>
      <c r="G45">
        <f t="shared" si="1"/>
        <v>37</v>
      </c>
      <c r="H45" s="8">
        <v>8</v>
      </c>
      <c r="I45" s="8" t="s">
        <v>90</v>
      </c>
      <c r="J45" s="9"/>
      <c r="K45" s="9"/>
      <c r="L45" s="9"/>
    </row>
    <row r="46" spans="1:12" ht="13.5" thickBot="1">
      <c r="A46">
        <f t="shared" si="4"/>
        <v>39</v>
      </c>
      <c r="B46" s="8">
        <v>4</v>
      </c>
      <c r="C46" s="8" t="s">
        <v>91</v>
      </c>
      <c r="D46" s="9"/>
      <c r="E46" s="9"/>
      <c r="F46" s="9"/>
      <c r="G46">
        <v>38</v>
      </c>
      <c r="H46" s="10">
        <f>H45+1</f>
        <v>9</v>
      </c>
      <c r="I46" s="10" t="s">
        <v>92</v>
      </c>
      <c r="J46" s="11">
        <v>1720</v>
      </c>
      <c r="K46" s="11"/>
      <c r="L46" s="11">
        <v>1991</v>
      </c>
    </row>
    <row r="47" spans="1:12" ht="13.5" thickBot="1">
      <c r="A47">
        <f t="shared" si="4"/>
        <v>40</v>
      </c>
      <c r="B47" s="8">
        <f>B46+1</f>
        <v>5</v>
      </c>
      <c r="C47" s="8" t="s">
        <v>93</v>
      </c>
      <c r="D47" s="9"/>
      <c r="E47" s="9"/>
      <c r="F47" s="9"/>
      <c r="G47">
        <v>39</v>
      </c>
      <c r="H47" s="4" t="s">
        <v>94</v>
      </c>
      <c r="I47" s="4" t="s">
        <v>95</v>
      </c>
      <c r="J47" s="5">
        <f>SUM(J48:J50)</f>
        <v>63468</v>
      </c>
      <c r="K47" s="5">
        <f>SUM(K48:K50)</f>
        <v>0</v>
      </c>
      <c r="L47" s="5">
        <f>SUM(L48:L50)</f>
        <v>59555</v>
      </c>
    </row>
    <row r="48" spans="1:12" ht="13.5" thickBot="1">
      <c r="A48">
        <f t="shared" si="4"/>
        <v>41</v>
      </c>
      <c r="B48" s="10">
        <f>B47+1</f>
        <v>6</v>
      </c>
      <c r="C48" s="10" t="s">
        <v>96</v>
      </c>
      <c r="D48" s="11">
        <v>220</v>
      </c>
      <c r="E48" s="11"/>
      <c r="F48" s="11">
        <v>157</v>
      </c>
      <c r="G48">
        <v>40</v>
      </c>
      <c r="H48" s="6">
        <v>1</v>
      </c>
      <c r="I48" s="6" t="s">
        <v>97</v>
      </c>
      <c r="J48" s="7"/>
      <c r="K48" s="7"/>
      <c r="L48" s="7"/>
    </row>
    <row r="49" spans="1:12" ht="13.5" thickBot="1">
      <c r="A49">
        <f t="shared" si="4"/>
        <v>42</v>
      </c>
      <c r="B49" s="4" t="s">
        <v>20</v>
      </c>
      <c r="C49" s="4" t="s">
        <v>98</v>
      </c>
      <c r="D49" s="5">
        <f>SUM(D50:D54)</f>
        <v>0</v>
      </c>
      <c r="E49" s="5">
        <f>SUM(E50:E54)</f>
        <v>0</v>
      </c>
      <c r="F49" s="5">
        <f>SUM(F50:F54)</f>
        <v>0</v>
      </c>
      <c r="G49">
        <v>41</v>
      </c>
      <c r="H49" s="8">
        <f>H48+1</f>
        <v>2</v>
      </c>
      <c r="I49" s="8" t="s">
        <v>99</v>
      </c>
      <c r="J49" s="9">
        <v>344</v>
      </c>
      <c r="K49" s="9"/>
      <c r="L49" s="9">
        <v>637</v>
      </c>
    </row>
    <row r="50" spans="1:12" ht="13.5" thickBot="1">
      <c r="A50">
        <f t="shared" si="4"/>
        <v>43</v>
      </c>
      <c r="B50" s="6">
        <v>1</v>
      </c>
      <c r="C50" s="6" t="s">
        <v>100</v>
      </c>
      <c r="D50" s="7"/>
      <c r="E50" s="7"/>
      <c r="F50" s="7"/>
      <c r="G50">
        <v>42</v>
      </c>
      <c r="H50" s="10">
        <f>H49+1</f>
        <v>3</v>
      </c>
      <c r="I50" s="10" t="s">
        <v>101</v>
      </c>
      <c r="J50" s="11">
        <v>63124</v>
      </c>
      <c r="K50" s="11"/>
      <c r="L50" s="11">
        <v>58918</v>
      </c>
    </row>
    <row r="51" spans="1:12" ht="13.5" thickBot="1">
      <c r="A51">
        <f t="shared" si="4"/>
        <v>44</v>
      </c>
      <c r="B51" s="6">
        <v>2</v>
      </c>
      <c r="C51" s="8" t="s">
        <v>257</v>
      </c>
      <c r="D51" s="7"/>
      <c r="E51" s="7"/>
      <c r="F51" s="7"/>
      <c r="G51">
        <v>43</v>
      </c>
      <c r="H51" s="4"/>
      <c r="I51" s="4" t="s">
        <v>103</v>
      </c>
      <c r="J51" s="5">
        <f>J7+J16+J20+J47</f>
        <v>104725</v>
      </c>
      <c r="K51" s="5">
        <f>K7+K16+K20+K47</f>
        <v>0</v>
      </c>
      <c r="L51" s="5">
        <f>L7+L16+L20+L47</f>
        <v>103223</v>
      </c>
    </row>
    <row r="52" spans="1:6" ht="12.75">
      <c r="A52">
        <f t="shared" si="4"/>
        <v>45</v>
      </c>
      <c r="B52" s="8">
        <v>3</v>
      </c>
      <c r="C52" s="8" t="s">
        <v>102</v>
      </c>
      <c r="D52" s="9"/>
      <c r="E52" s="9"/>
      <c r="F52" s="9"/>
    </row>
    <row r="53" spans="1:6" ht="12.75">
      <c r="A53">
        <f t="shared" si="4"/>
        <v>46</v>
      </c>
      <c r="B53" s="8">
        <f>B52+1</f>
        <v>4</v>
      </c>
      <c r="C53" s="8" t="s">
        <v>104</v>
      </c>
      <c r="D53" s="9"/>
      <c r="E53" s="9"/>
      <c r="F53" s="9"/>
    </row>
    <row r="54" spans="1:12" ht="13.5" thickBot="1">
      <c r="A54">
        <f t="shared" si="4"/>
        <v>47</v>
      </c>
      <c r="B54" s="10">
        <f>B53+1</f>
        <v>5</v>
      </c>
      <c r="C54" s="10" t="s">
        <v>105</v>
      </c>
      <c r="D54" s="11"/>
      <c r="E54" s="11"/>
      <c r="F54" s="11"/>
      <c r="H54" s="38"/>
      <c r="I54" s="38"/>
      <c r="J54" s="43"/>
      <c r="K54" s="43"/>
      <c r="L54" s="43"/>
    </row>
    <row r="55" spans="1:6" ht="13.5" thickBot="1">
      <c r="A55">
        <f t="shared" si="4"/>
        <v>48</v>
      </c>
      <c r="B55" s="4" t="s">
        <v>23</v>
      </c>
      <c r="C55" s="4" t="s">
        <v>106</v>
      </c>
      <c r="D55" s="5">
        <f>SUM(D56:D57)</f>
        <v>41001</v>
      </c>
      <c r="E55" s="5">
        <f>SUM(E56:E57)</f>
        <v>0</v>
      </c>
      <c r="F55" s="5">
        <f>SUM(F56:F57)</f>
        <v>46501</v>
      </c>
    </row>
    <row r="56" spans="1:6" ht="12.75">
      <c r="A56">
        <f t="shared" si="4"/>
        <v>49</v>
      </c>
      <c r="B56" s="6">
        <v>1</v>
      </c>
      <c r="C56" s="6" t="s">
        <v>107</v>
      </c>
      <c r="D56" s="7">
        <v>225</v>
      </c>
      <c r="E56" s="7"/>
      <c r="F56" s="7">
        <v>221</v>
      </c>
    </row>
    <row r="57" spans="1:6" ht="13.5" thickBot="1">
      <c r="A57">
        <f t="shared" si="4"/>
        <v>50</v>
      </c>
      <c r="B57" s="10">
        <f>B56+1</f>
        <v>2</v>
      </c>
      <c r="C57" s="10" t="s">
        <v>108</v>
      </c>
      <c r="D57" s="11">
        <v>40776</v>
      </c>
      <c r="E57" s="11"/>
      <c r="F57" s="11">
        <v>46280</v>
      </c>
    </row>
    <row r="58" spans="1:6" ht="13.5" thickBot="1">
      <c r="A58">
        <f t="shared" si="4"/>
        <v>51</v>
      </c>
      <c r="B58" s="4" t="s">
        <v>109</v>
      </c>
      <c r="C58" s="4" t="s">
        <v>110</v>
      </c>
      <c r="D58" s="5">
        <f>SUM(D59:D61)</f>
        <v>1388</v>
      </c>
      <c r="E58" s="5">
        <f>SUM(E59:E61)</f>
        <v>0</v>
      </c>
      <c r="F58" s="5">
        <f>SUM(F59:F61)</f>
        <v>1038</v>
      </c>
    </row>
    <row r="59" spans="1:6" ht="12.75">
      <c r="A59">
        <f t="shared" si="4"/>
        <v>52</v>
      </c>
      <c r="B59" s="6">
        <v>1</v>
      </c>
      <c r="C59" s="6" t="s">
        <v>111</v>
      </c>
      <c r="D59" s="7">
        <v>560</v>
      </c>
      <c r="E59" s="7"/>
      <c r="F59" s="7"/>
    </row>
    <row r="60" spans="1:6" ht="12.75">
      <c r="A60">
        <f t="shared" si="4"/>
        <v>53</v>
      </c>
      <c r="B60" s="8">
        <f>B59+1</f>
        <v>2</v>
      </c>
      <c r="C60" s="8" t="s">
        <v>112</v>
      </c>
      <c r="D60" s="9">
        <v>828</v>
      </c>
      <c r="E60" s="9"/>
      <c r="F60" s="9">
        <v>1038</v>
      </c>
    </row>
    <row r="61" spans="1:6" ht="13.5" thickBot="1">
      <c r="A61">
        <f t="shared" si="4"/>
        <v>54</v>
      </c>
      <c r="B61" s="10">
        <f>B60+1</f>
        <v>3</v>
      </c>
      <c r="C61" s="10" t="s">
        <v>113</v>
      </c>
      <c r="D61" s="11"/>
      <c r="E61" s="11"/>
      <c r="F61" s="11"/>
    </row>
    <row r="62" spans="1:6" ht="13.5" thickBot="1">
      <c r="A62">
        <f t="shared" si="4"/>
        <v>55</v>
      </c>
      <c r="B62" s="12"/>
      <c r="C62" s="4" t="s">
        <v>114</v>
      </c>
      <c r="D62" s="5">
        <f>D7+D34+D58+D55</f>
        <v>104725</v>
      </c>
      <c r="E62" s="5">
        <f>E7+E34+E58+E55</f>
        <v>0</v>
      </c>
      <c r="F62" s="5">
        <f>F7+F34+F58+F55</f>
        <v>103223</v>
      </c>
    </row>
    <row r="66" spans="3:9" ht="12.75">
      <c r="C66" s="13" t="s">
        <v>115</v>
      </c>
      <c r="I66" s="13" t="s">
        <v>116</v>
      </c>
    </row>
    <row r="68" spans="2:11" ht="12.75">
      <c r="B68" s="14" t="s">
        <v>120</v>
      </c>
      <c r="C68" t="s">
        <v>121</v>
      </c>
      <c r="E68" s="15"/>
      <c r="H68" s="14">
        <v>4611</v>
      </c>
      <c r="I68" t="s">
        <v>117</v>
      </c>
      <c r="K68" s="15">
        <v>25000</v>
      </c>
    </row>
    <row r="69" spans="2:11" ht="12.75">
      <c r="B69" s="16">
        <v>376</v>
      </c>
      <c r="C69" t="s">
        <v>245</v>
      </c>
      <c r="E69" s="15">
        <v>38500</v>
      </c>
      <c r="H69" s="14">
        <v>462</v>
      </c>
      <c r="I69" t="s">
        <v>118</v>
      </c>
      <c r="K69" s="15">
        <v>347571</v>
      </c>
    </row>
    <row r="70" spans="2:11" ht="12.75">
      <c r="B70" s="14">
        <v>3691</v>
      </c>
      <c r="C70" t="s">
        <v>246</v>
      </c>
      <c r="E70" s="15">
        <v>10794</v>
      </c>
      <c r="H70" s="14">
        <v>4711</v>
      </c>
      <c r="I70" t="s">
        <v>122</v>
      </c>
      <c r="K70" s="15">
        <v>935645</v>
      </c>
    </row>
    <row r="71" spans="2:11" ht="12.75">
      <c r="B71" s="14">
        <v>3698</v>
      </c>
      <c r="E71" s="15">
        <v>3000</v>
      </c>
      <c r="H71" s="16">
        <v>473</v>
      </c>
      <c r="I71" t="s">
        <v>244</v>
      </c>
      <c r="K71" s="15">
        <v>315494</v>
      </c>
    </row>
    <row r="72" spans="2:11" ht="12.75">
      <c r="B72" s="16">
        <v>464</v>
      </c>
      <c r="E72" s="15">
        <v>105000</v>
      </c>
      <c r="H72" s="14">
        <v>4742</v>
      </c>
      <c r="I72" t="s">
        <v>119</v>
      </c>
      <c r="K72" s="15">
        <v>17497</v>
      </c>
    </row>
    <row r="73" spans="2:11" ht="12.75">
      <c r="B73" s="14"/>
      <c r="E73" s="15"/>
      <c r="H73" s="14">
        <v>463</v>
      </c>
      <c r="I73" t="s">
        <v>247</v>
      </c>
      <c r="K73" s="15">
        <v>174992</v>
      </c>
    </row>
    <row r="74" spans="2:11" ht="12.75">
      <c r="B74" s="16"/>
      <c r="E74" s="15"/>
      <c r="H74" s="14" t="s">
        <v>120</v>
      </c>
      <c r="I74" t="s">
        <v>121</v>
      </c>
      <c r="K74" s="15">
        <v>174806</v>
      </c>
    </row>
    <row r="75" spans="2:11" ht="12.75">
      <c r="B75" s="16"/>
      <c r="E75" s="15"/>
      <c r="H75" s="14"/>
      <c r="K75" s="15"/>
    </row>
    <row r="76" spans="2:11" ht="12.75">
      <c r="B76" s="14"/>
      <c r="E76" s="15"/>
      <c r="H76" s="14"/>
      <c r="K76" s="15"/>
    </row>
    <row r="77" spans="2:12" ht="12.75">
      <c r="B77" s="14"/>
      <c r="E77" s="15"/>
      <c r="H77" s="16"/>
      <c r="K77" s="15"/>
      <c r="L77" s="17"/>
    </row>
    <row r="78" spans="2:11" ht="12.75">
      <c r="B78" s="16"/>
      <c r="E78" s="15"/>
      <c r="H78" s="16"/>
      <c r="K78" s="15"/>
    </row>
    <row r="79" spans="3:11" ht="12.75">
      <c r="C79" s="13" t="s">
        <v>123</v>
      </c>
      <c r="E79" s="15">
        <f>SUM(E68:E78)</f>
        <v>157294</v>
      </c>
      <c r="H79" s="16"/>
      <c r="I79" s="13" t="s">
        <v>123</v>
      </c>
      <c r="K79" s="15">
        <f>SUM(K68:K78)</f>
        <v>1991005</v>
      </c>
    </row>
    <row r="80" spans="3:11" ht="12.75">
      <c r="C80" s="13"/>
      <c r="E80" s="18"/>
      <c r="H80" s="16"/>
      <c r="K80" s="15"/>
    </row>
    <row r="81" spans="8:11" ht="12.75">
      <c r="H81" s="16"/>
      <c r="K81" s="15"/>
    </row>
    <row r="82" spans="8:11" ht="12.75">
      <c r="H82" s="16"/>
      <c r="K82" s="15"/>
    </row>
    <row r="84" spans="9:11" ht="12.75">
      <c r="I84" s="13"/>
      <c r="K84" s="18"/>
    </row>
  </sheetData>
  <sheetProtection/>
  <mergeCells count="4">
    <mergeCell ref="A2:F2"/>
    <mergeCell ref="G2:L2"/>
    <mergeCell ref="A4:F4"/>
    <mergeCell ref="G4:L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&amp;CMérleg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0">
      <selection activeCell="H56" sqref="H56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35.421875" style="0" customWidth="1"/>
    <col min="4" max="7" width="10.421875" style="0" customWidth="1"/>
  </cols>
  <sheetData>
    <row r="1" spans="1:7" ht="12.75">
      <c r="A1" s="57"/>
      <c r="B1" s="57"/>
      <c r="C1" s="57"/>
      <c r="D1" s="57"/>
      <c r="E1" s="57"/>
      <c r="F1" s="57"/>
      <c r="G1" s="57"/>
    </row>
    <row r="2" spans="1:7" ht="12.75">
      <c r="A2" s="85" t="s">
        <v>268</v>
      </c>
      <c r="B2" s="85"/>
      <c r="C2" s="85"/>
      <c r="D2" s="85"/>
      <c r="E2" s="85"/>
      <c r="F2" s="85"/>
      <c r="G2" s="85"/>
    </row>
    <row r="3" spans="1:7" ht="12.75">
      <c r="A3" s="58" t="s">
        <v>196</v>
      </c>
      <c r="B3" s="59"/>
      <c r="C3" s="59"/>
      <c r="D3" s="59"/>
      <c r="E3" s="59"/>
      <c r="F3" s="59"/>
      <c r="G3" s="59"/>
    </row>
    <row r="4" spans="1:7" ht="12.75">
      <c r="A4" s="86" t="s">
        <v>267</v>
      </c>
      <c r="B4" s="87"/>
      <c r="C4" s="87"/>
      <c r="D4" s="87"/>
      <c r="E4" s="87"/>
      <c r="F4" s="87"/>
      <c r="G4" s="87"/>
    </row>
    <row r="5" spans="1:7" ht="12.75">
      <c r="A5" s="57"/>
      <c r="B5" s="57"/>
      <c r="C5" s="57"/>
      <c r="D5" s="57"/>
      <c r="E5" s="57"/>
      <c r="F5" s="57"/>
      <c r="G5" s="61" t="s">
        <v>243</v>
      </c>
    </row>
    <row r="6" spans="1:7" ht="12.75">
      <c r="A6" s="57" t="s">
        <v>2</v>
      </c>
      <c r="B6" s="57"/>
      <c r="C6" s="60" t="s">
        <v>3</v>
      </c>
      <c r="D6" s="60" t="s">
        <v>4</v>
      </c>
      <c r="E6" s="60" t="s">
        <v>5</v>
      </c>
      <c r="F6" s="60" t="s">
        <v>6</v>
      </c>
      <c r="G6" s="60" t="s">
        <v>124</v>
      </c>
    </row>
    <row r="7" spans="1:7" ht="12.75">
      <c r="A7" s="57">
        <v>1</v>
      </c>
      <c r="B7" s="62">
        <v>1</v>
      </c>
      <c r="C7" s="62" t="s">
        <v>125</v>
      </c>
      <c r="D7" s="63">
        <v>7835</v>
      </c>
      <c r="E7" s="63"/>
      <c r="F7" s="63">
        <v>6844</v>
      </c>
      <c r="G7" s="63"/>
    </row>
    <row r="8" spans="1:7" ht="13.5" thickBot="1">
      <c r="A8" s="57">
        <f>A7+1</f>
        <v>2</v>
      </c>
      <c r="B8" s="64">
        <f>B7+1</f>
        <v>2</v>
      </c>
      <c r="C8" s="64" t="s">
        <v>126</v>
      </c>
      <c r="D8" s="65"/>
      <c r="E8" s="65"/>
      <c r="F8" s="65"/>
      <c r="G8" s="65"/>
    </row>
    <row r="9" spans="1:7" ht="13.5" thickBot="1">
      <c r="A9" s="57">
        <f aca="true" t="shared" si="0" ref="A9:A56">A8+1</f>
        <v>3</v>
      </c>
      <c r="B9" s="66" t="s">
        <v>11</v>
      </c>
      <c r="C9" s="66" t="s">
        <v>127</v>
      </c>
      <c r="D9" s="67">
        <f>D7+D8</f>
        <v>7835</v>
      </c>
      <c r="E9" s="67"/>
      <c r="F9" s="67">
        <f>F7+F8</f>
        <v>6844</v>
      </c>
      <c r="G9" s="67">
        <f>G7+G8</f>
        <v>0</v>
      </c>
    </row>
    <row r="10" spans="1:7" ht="12.75">
      <c r="A10" s="57">
        <f t="shared" si="0"/>
        <v>4</v>
      </c>
      <c r="B10" s="68">
        <f>B8+1</f>
        <v>3</v>
      </c>
      <c r="C10" s="68" t="s">
        <v>253</v>
      </c>
      <c r="D10" s="69"/>
      <c r="E10" s="69"/>
      <c r="F10" s="69"/>
      <c r="G10" s="69"/>
    </row>
    <row r="11" spans="1:7" ht="13.5" thickBot="1">
      <c r="A11" s="57">
        <f t="shared" si="0"/>
        <v>5</v>
      </c>
      <c r="B11" s="64">
        <f>B10+1</f>
        <v>4</v>
      </c>
      <c r="C11" s="64" t="s">
        <v>129</v>
      </c>
      <c r="D11" s="65"/>
      <c r="E11" s="65"/>
      <c r="F11" s="65"/>
      <c r="G11" s="65"/>
    </row>
    <row r="12" spans="1:7" ht="13.5" thickBot="1">
      <c r="A12" s="57">
        <f t="shared" si="0"/>
        <v>6</v>
      </c>
      <c r="B12" s="66" t="s">
        <v>17</v>
      </c>
      <c r="C12" s="66" t="s">
        <v>130</v>
      </c>
      <c r="D12" s="67">
        <f>D10+D11</f>
        <v>0</v>
      </c>
      <c r="E12" s="67"/>
      <c r="F12" s="67">
        <f>F10+F11</f>
        <v>0</v>
      </c>
      <c r="G12" s="67">
        <f>G10+G11</f>
        <v>0</v>
      </c>
    </row>
    <row r="13" spans="1:7" ht="13.5" thickBot="1">
      <c r="A13" s="57">
        <f t="shared" si="0"/>
        <v>7</v>
      </c>
      <c r="B13" s="66" t="s">
        <v>20</v>
      </c>
      <c r="C13" s="66" t="s">
        <v>131</v>
      </c>
      <c r="D13" s="67">
        <v>64902</v>
      </c>
      <c r="E13" s="67"/>
      <c r="F13" s="67">
        <v>59976</v>
      </c>
      <c r="G13" s="67"/>
    </row>
    <row r="14" spans="1:7" ht="12.75">
      <c r="A14" s="57">
        <f t="shared" si="0"/>
        <v>8</v>
      </c>
      <c r="B14" s="68"/>
      <c r="C14" s="70" t="s">
        <v>132</v>
      </c>
      <c r="D14" s="69"/>
      <c r="E14" s="69"/>
      <c r="F14" s="69"/>
      <c r="G14" s="69"/>
    </row>
    <row r="15" spans="1:7" ht="12.75">
      <c r="A15" s="57">
        <f t="shared" si="0"/>
        <v>9</v>
      </c>
      <c r="B15" s="62">
        <v>5</v>
      </c>
      <c r="C15" s="71" t="s">
        <v>133</v>
      </c>
      <c r="D15" s="63">
        <v>1362</v>
      </c>
      <c r="E15" s="63"/>
      <c r="F15" s="63">
        <v>1468</v>
      </c>
      <c r="G15" s="63"/>
    </row>
    <row r="16" spans="1:7" ht="12.75">
      <c r="A16" s="57">
        <f t="shared" si="0"/>
        <v>10</v>
      </c>
      <c r="B16" s="62">
        <f>B15+1</f>
        <v>6</v>
      </c>
      <c r="C16" s="71" t="s">
        <v>134</v>
      </c>
      <c r="D16" s="63">
        <v>28922</v>
      </c>
      <c r="E16" s="63"/>
      <c r="F16" s="63">
        <v>27549</v>
      </c>
      <c r="G16" s="63"/>
    </row>
    <row r="17" spans="1:7" ht="12.75">
      <c r="A17" s="57">
        <f t="shared" si="0"/>
        <v>11</v>
      </c>
      <c r="B17" s="62">
        <f>B16+1</f>
        <v>7</v>
      </c>
      <c r="C17" s="71" t="s">
        <v>135</v>
      </c>
      <c r="D17" s="63">
        <v>1228</v>
      </c>
      <c r="E17" s="63"/>
      <c r="F17" s="63">
        <v>1241</v>
      </c>
      <c r="G17" s="63"/>
    </row>
    <row r="18" spans="1:7" ht="12.75">
      <c r="A18" s="57">
        <f t="shared" si="0"/>
        <v>12</v>
      </c>
      <c r="B18" s="62">
        <f>B17+1</f>
        <v>8</v>
      </c>
      <c r="C18" s="71" t="s">
        <v>136</v>
      </c>
      <c r="D18" s="63">
        <v>837</v>
      </c>
      <c r="E18" s="63"/>
      <c r="F18" s="63">
        <v>835</v>
      </c>
      <c r="G18" s="63"/>
    </row>
    <row r="19" spans="1:7" ht="13.5" thickBot="1">
      <c r="A19" s="57">
        <f t="shared" si="0"/>
        <v>13</v>
      </c>
      <c r="B19" s="64">
        <f>B18+1</f>
        <v>9</v>
      </c>
      <c r="C19" s="72" t="s">
        <v>137</v>
      </c>
      <c r="D19" s="65">
        <v>1019</v>
      </c>
      <c r="E19" s="65"/>
      <c r="F19" s="65">
        <v>584</v>
      </c>
      <c r="G19" s="65"/>
    </row>
    <row r="20" spans="1:7" ht="13.5" thickBot="1">
      <c r="A20" s="57">
        <f t="shared" si="0"/>
        <v>14</v>
      </c>
      <c r="B20" s="66" t="s">
        <v>23</v>
      </c>
      <c r="C20" s="66" t="s">
        <v>138</v>
      </c>
      <c r="D20" s="67">
        <f>SUM(D15:D19)</f>
        <v>33368</v>
      </c>
      <c r="E20" s="67"/>
      <c r="F20" s="67">
        <f>SUM(F15:F19)</f>
        <v>31677</v>
      </c>
      <c r="G20" s="67">
        <f>SUM(G15:G19)</f>
        <v>0</v>
      </c>
    </row>
    <row r="21" spans="1:7" ht="12.75">
      <c r="A21" s="57">
        <f t="shared" si="0"/>
        <v>15</v>
      </c>
      <c r="B21" s="68">
        <v>10</v>
      </c>
      <c r="C21" s="70" t="s">
        <v>139</v>
      </c>
      <c r="D21" s="69">
        <v>15711</v>
      </c>
      <c r="E21" s="69"/>
      <c r="F21" s="69">
        <v>15843</v>
      </c>
      <c r="G21" s="69"/>
    </row>
    <row r="22" spans="1:7" ht="12.75">
      <c r="A22" s="57">
        <f t="shared" si="0"/>
        <v>16</v>
      </c>
      <c r="B22" s="62">
        <f>B21+1</f>
        <v>11</v>
      </c>
      <c r="C22" s="71" t="s">
        <v>140</v>
      </c>
      <c r="D22" s="63">
        <v>2522</v>
      </c>
      <c r="E22" s="63"/>
      <c r="F22" s="63">
        <v>2371</v>
      </c>
      <c r="G22" s="63"/>
    </row>
    <row r="23" spans="1:7" ht="13.5" thickBot="1">
      <c r="A23" s="57">
        <f t="shared" si="0"/>
        <v>17</v>
      </c>
      <c r="B23" s="64">
        <f>B22+1</f>
        <v>12</v>
      </c>
      <c r="C23" s="72" t="s">
        <v>141</v>
      </c>
      <c r="D23" s="65">
        <v>4702</v>
      </c>
      <c r="E23" s="65"/>
      <c r="F23" s="65">
        <v>4619</v>
      </c>
      <c r="G23" s="65"/>
    </row>
    <row r="24" spans="1:7" ht="13.5" thickBot="1">
      <c r="A24" s="57">
        <f t="shared" si="0"/>
        <v>18</v>
      </c>
      <c r="B24" s="66" t="s">
        <v>26</v>
      </c>
      <c r="C24" s="66" t="s">
        <v>142</v>
      </c>
      <c r="D24" s="67">
        <f>SUM(D21:D23)</f>
        <v>22935</v>
      </c>
      <c r="E24" s="67"/>
      <c r="F24" s="67">
        <f>SUM(F21:F23)</f>
        <v>22833</v>
      </c>
      <c r="G24" s="67">
        <f>SUM(G21:G23)</f>
        <v>0</v>
      </c>
    </row>
    <row r="25" spans="1:7" ht="13.5" thickBot="1">
      <c r="A25" s="57">
        <f t="shared" si="0"/>
        <v>19</v>
      </c>
      <c r="B25" s="66" t="s">
        <v>29</v>
      </c>
      <c r="C25" s="66" t="s">
        <v>143</v>
      </c>
      <c r="D25" s="67">
        <v>7600</v>
      </c>
      <c r="E25" s="67"/>
      <c r="F25" s="67">
        <v>7110</v>
      </c>
      <c r="G25" s="73"/>
    </row>
    <row r="26" spans="1:7" ht="13.5" thickBot="1">
      <c r="A26" s="57">
        <f t="shared" si="0"/>
        <v>20</v>
      </c>
      <c r="B26" s="66" t="s">
        <v>32</v>
      </c>
      <c r="C26" s="66" t="s">
        <v>144</v>
      </c>
      <c r="D26" s="67">
        <v>6068</v>
      </c>
      <c r="E26" s="67"/>
      <c r="F26" s="67">
        <v>4635</v>
      </c>
      <c r="G26" s="73"/>
    </row>
    <row r="27" spans="1:7" ht="13.5" thickBot="1">
      <c r="A27" s="57">
        <f t="shared" si="0"/>
        <v>21</v>
      </c>
      <c r="B27" s="74"/>
      <c r="C27" s="75" t="s">
        <v>145</v>
      </c>
      <c r="D27" s="76"/>
      <c r="E27" s="76"/>
      <c r="F27" s="76"/>
      <c r="G27" s="76"/>
    </row>
    <row r="28" spans="1:7" ht="13.5" thickBot="1">
      <c r="A28" s="57">
        <f t="shared" si="0"/>
        <v>22</v>
      </c>
      <c r="B28" s="66" t="s">
        <v>7</v>
      </c>
      <c r="C28" s="66" t="s">
        <v>146</v>
      </c>
      <c r="D28" s="67">
        <f>SUM(D9+D13-D20-D24-D25-D26)</f>
        <v>2766</v>
      </c>
      <c r="E28" s="67"/>
      <c r="F28" s="67">
        <f>SUM(F9+F13-F20-F24-F25-F26)</f>
        <v>565</v>
      </c>
      <c r="G28" s="67">
        <f>SUM(G9+G13-G20-G24-G25-G26)</f>
        <v>0</v>
      </c>
    </row>
    <row r="29" spans="1:7" ht="12.75">
      <c r="A29" s="57">
        <f t="shared" si="0"/>
        <v>23</v>
      </c>
      <c r="B29" s="68">
        <v>13</v>
      </c>
      <c r="C29" s="70" t="s">
        <v>147</v>
      </c>
      <c r="D29" s="69"/>
      <c r="E29" s="69"/>
      <c r="F29" s="69"/>
      <c r="G29" s="69"/>
    </row>
    <row r="30" spans="1:7" ht="12.75">
      <c r="A30" s="57">
        <f t="shared" si="0"/>
        <v>24</v>
      </c>
      <c r="B30" s="62"/>
      <c r="C30" s="71" t="s">
        <v>148</v>
      </c>
      <c r="D30" s="63"/>
      <c r="E30" s="63"/>
      <c r="F30" s="63"/>
      <c r="G30" s="63"/>
    </row>
    <row r="31" spans="1:7" ht="12.75">
      <c r="A31" s="57">
        <f t="shared" si="0"/>
        <v>25</v>
      </c>
      <c r="B31" s="62">
        <v>14</v>
      </c>
      <c r="C31" s="71" t="s">
        <v>262</v>
      </c>
      <c r="D31" s="63"/>
      <c r="E31" s="63"/>
      <c r="F31" s="63"/>
      <c r="G31" s="63"/>
    </row>
    <row r="32" spans="1:7" ht="12.75">
      <c r="A32" s="57">
        <f t="shared" si="0"/>
        <v>26</v>
      </c>
      <c r="B32" s="62"/>
      <c r="C32" s="71" t="s">
        <v>148</v>
      </c>
      <c r="D32" s="63"/>
      <c r="E32" s="63"/>
      <c r="F32" s="63"/>
      <c r="G32" s="63"/>
    </row>
    <row r="33" spans="1:9" ht="24.75" customHeight="1">
      <c r="A33" s="57">
        <f t="shared" si="0"/>
        <v>27</v>
      </c>
      <c r="B33" s="62">
        <v>15</v>
      </c>
      <c r="C33" s="78" t="s">
        <v>263</v>
      </c>
      <c r="D33" s="71"/>
      <c r="E33" s="71"/>
      <c r="F33" s="71"/>
      <c r="G33" s="71"/>
      <c r="H33" s="77"/>
      <c r="I33" s="77"/>
    </row>
    <row r="34" spans="1:7" ht="12.75">
      <c r="A34" s="57">
        <f t="shared" si="0"/>
        <v>28</v>
      </c>
      <c r="B34" s="62"/>
      <c r="C34" s="71" t="s">
        <v>148</v>
      </c>
      <c r="D34" s="63"/>
      <c r="E34" s="63"/>
      <c r="F34" s="63"/>
      <c r="G34" s="63"/>
    </row>
    <row r="35" spans="1:7" ht="12.75">
      <c r="A35" s="57">
        <f t="shared" si="0"/>
        <v>29</v>
      </c>
      <c r="B35" s="62">
        <v>16</v>
      </c>
      <c r="C35" s="71" t="s">
        <v>149</v>
      </c>
      <c r="D35" s="63">
        <v>125</v>
      </c>
      <c r="E35" s="63"/>
      <c r="F35" s="63"/>
      <c r="G35" s="63">
        <v>103</v>
      </c>
    </row>
    <row r="36" spans="1:7" ht="12.75">
      <c r="A36" s="57">
        <f t="shared" si="0"/>
        <v>30</v>
      </c>
      <c r="B36" s="62"/>
      <c r="C36" s="71" t="s">
        <v>148</v>
      </c>
      <c r="D36" s="63"/>
      <c r="E36" s="63"/>
      <c r="F36" s="63"/>
      <c r="G36" s="63"/>
    </row>
    <row r="37" spans="1:7" ht="13.5" thickBot="1">
      <c r="A37" s="57">
        <f t="shared" si="0"/>
        <v>31</v>
      </c>
      <c r="B37" s="64">
        <v>17</v>
      </c>
      <c r="C37" s="72" t="s">
        <v>150</v>
      </c>
      <c r="D37" s="65">
        <v>17</v>
      </c>
      <c r="E37" s="65"/>
      <c r="F37" s="65">
        <v>79</v>
      </c>
      <c r="G37" s="65"/>
    </row>
    <row r="38" spans="1:7" ht="13.5" thickBot="1">
      <c r="A38" s="57">
        <f t="shared" si="0"/>
        <v>32</v>
      </c>
      <c r="B38" s="66" t="s">
        <v>151</v>
      </c>
      <c r="C38" s="66" t="s">
        <v>152</v>
      </c>
      <c r="D38" s="67">
        <f>SUM(D29+D31+D33+D35+D37)</f>
        <v>142</v>
      </c>
      <c r="E38" s="67"/>
      <c r="F38" s="67">
        <f>SUM(F29+F31+F33+F35+F37)</f>
        <v>79</v>
      </c>
      <c r="G38" s="67">
        <f>SUM(G29+G31+G33+G35+G37)</f>
        <v>103</v>
      </c>
    </row>
    <row r="39" spans="1:7" ht="12.75">
      <c r="A39" s="57">
        <f t="shared" si="0"/>
        <v>33</v>
      </c>
      <c r="B39" s="68">
        <v>18</v>
      </c>
      <c r="C39" s="71" t="s">
        <v>264</v>
      </c>
      <c r="D39" s="69"/>
      <c r="E39" s="69"/>
      <c r="F39" s="69"/>
      <c r="G39" s="69"/>
    </row>
    <row r="40" spans="1:7" ht="12.75">
      <c r="A40" s="57">
        <f t="shared" si="0"/>
        <v>34</v>
      </c>
      <c r="B40" s="62"/>
      <c r="C40" s="71" t="s">
        <v>153</v>
      </c>
      <c r="D40" s="63"/>
      <c r="E40" s="63"/>
      <c r="F40" s="63"/>
      <c r="G40" s="63"/>
    </row>
    <row r="41" spans="1:9" ht="25.5">
      <c r="A41" s="57">
        <f t="shared" si="0"/>
        <v>35</v>
      </c>
      <c r="B41" s="62">
        <v>19</v>
      </c>
      <c r="C41" s="80" t="s">
        <v>265</v>
      </c>
      <c r="D41" s="81"/>
      <c r="E41" s="81"/>
      <c r="F41" s="81"/>
      <c r="G41" s="81"/>
      <c r="H41" s="79"/>
      <c r="I41" s="79"/>
    </row>
    <row r="42" spans="1:7" ht="12.75">
      <c r="A42" s="57">
        <f t="shared" si="0"/>
        <v>36</v>
      </c>
      <c r="B42" s="62"/>
      <c r="C42" s="71" t="s">
        <v>153</v>
      </c>
      <c r="D42" s="63"/>
      <c r="E42" s="63"/>
      <c r="F42" s="63"/>
      <c r="G42" s="63"/>
    </row>
    <row r="43" spans="1:7" ht="12.75">
      <c r="A43" s="57">
        <f t="shared" si="0"/>
        <v>37</v>
      </c>
      <c r="B43" s="62">
        <v>20</v>
      </c>
      <c r="C43" s="71" t="s">
        <v>154</v>
      </c>
      <c r="D43" s="63"/>
      <c r="E43" s="63"/>
      <c r="F43" s="63"/>
      <c r="G43" s="63"/>
    </row>
    <row r="44" spans="1:7" ht="13.5" thickBot="1">
      <c r="A44" s="57">
        <f t="shared" si="0"/>
        <v>38</v>
      </c>
      <c r="B44" s="64">
        <v>21</v>
      </c>
      <c r="C44" s="72" t="s">
        <v>155</v>
      </c>
      <c r="D44" s="65">
        <v>58</v>
      </c>
      <c r="E44" s="65"/>
      <c r="F44" s="65">
        <v>188</v>
      </c>
      <c r="G44" s="65"/>
    </row>
    <row r="45" spans="1:7" ht="13.5" thickBot="1">
      <c r="A45">
        <f t="shared" si="0"/>
        <v>39</v>
      </c>
      <c r="B45" s="4" t="s">
        <v>156</v>
      </c>
      <c r="C45" s="4" t="s">
        <v>157</v>
      </c>
      <c r="D45" s="5">
        <f>SUM(D39+D41+D43+D44)</f>
        <v>58</v>
      </c>
      <c r="E45" s="5"/>
      <c r="F45" s="5">
        <f>SUM(F39+F41+F43+F44)</f>
        <v>188</v>
      </c>
      <c r="G45" s="5">
        <f>SUM(G39+G41+G43+G44)</f>
        <v>0</v>
      </c>
    </row>
    <row r="46" spans="1:7" ht="13.5" thickBot="1">
      <c r="A46">
        <f t="shared" si="0"/>
        <v>40</v>
      </c>
      <c r="B46" s="4" t="s">
        <v>68</v>
      </c>
      <c r="C46" s="4" t="s">
        <v>158</v>
      </c>
      <c r="D46" s="5">
        <f>D38-D45</f>
        <v>84</v>
      </c>
      <c r="E46" s="5"/>
      <c r="F46" s="5">
        <f>F38-F45</f>
        <v>-109</v>
      </c>
      <c r="G46" s="5">
        <f>G38-G45</f>
        <v>103</v>
      </c>
    </row>
    <row r="47" spans="1:8" ht="13.5" thickBot="1">
      <c r="A47">
        <f t="shared" si="0"/>
        <v>41</v>
      </c>
      <c r="B47" s="4" t="s">
        <v>109</v>
      </c>
      <c r="C47" s="4" t="s">
        <v>159</v>
      </c>
      <c r="D47" s="5">
        <f>D28+D46</f>
        <v>2850</v>
      </c>
      <c r="E47" s="5"/>
      <c r="F47" s="5"/>
      <c r="G47" s="5"/>
      <c r="H47" t="s">
        <v>269</v>
      </c>
    </row>
    <row r="48" spans="1:8" ht="12.75">
      <c r="A48">
        <f t="shared" si="0"/>
        <v>42</v>
      </c>
      <c r="B48" s="6" t="s">
        <v>160</v>
      </c>
      <c r="C48" s="19" t="s">
        <v>161</v>
      </c>
      <c r="D48" s="7"/>
      <c r="E48" s="7"/>
      <c r="F48" s="7"/>
      <c r="G48" s="7"/>
      <c r="H48" t="s">
        <v>269</v>
      </c>
    </row>
    <row r="49" spans="1:8" ht="13.5" thickBot="1">
      <c r="A49">
        <f t="shared" si="0"/>
        <v>43</v>
      </c>
      <c r="B49" s="10" t="s">
        <v>162</v>
      </c>
      <c r="C49" s="21" t="s">
        <v>209</v>
      </c>
      <c r="D49" s="11"/>
      <c r="E49" s="11"/>
      <c r="F49" s="11"/>
      <c r="G49" s="11"/>
      <c r="H49" t="s">
        <v>269</v>
      </c>
    </row>
    <row r="50" spans="1:8" ht="13.5" thickBot="1">
      <c r="A50">
        <f t="shared" si="0"/>
        <v>44</v>
      </c>
      <c r="B50" s="4" t="s">
        <v>9</v>
      </c>
      <c r="C50" s="4" t="s">
        <v>163</v>
      </c>
      <c r="D50" s="5">
        <f>D48-D49</f>
        <v>0</v>
      </c>
      <c r="E50" s="5"/>
      <c r="F50" s="5"/>
      <c r="G50" s="5">
        <f>G48-G49</f>
        <v>0</v>
      </c>
      <c r="H50" t="s">
        <v>269</v>
      </c>
    </row>
    <row r="51" spans="1:7" ht="13.5" thickBot="1">
      <c r="A51">
        <f t="shared" si="0"/>
        <v>45</v>
      </c>
      <c r="B51" s="4" t="s">
        <v>35</v>
      </c>
      <c r="C51" s="4" t="s">
        <v>164</v>
      </c>
      <c r="D51" s="5">
        <f>D47+D50</f>
        <v>2850</v>
      </c>
      <c r="E51" s="5"/>
      <c r="F51" s="5">
        <f>F28+F46</f>
        <v>456</v>
      </c>
      <c r="G51" s="5">
        <f>G28+G46</f>
        <v>103</v>
      </c>
    </row>
    <row r="52" spans="1:7" ht="13.5" thickBot="1">
      <c r="A52">
        <f t="shared" si="0"/>
        <v>46</v>
      </c>
      <c r="B52" s="23" t="s">
        <v>165</v>
      </c>
      <c r="C52" s="24" t="s">
        <v>166</v>
      </c>
      <c r="D52" s="26"/>
      <c r="E52" s="25"/>
      <c r="F52" s="26"/>
      <c r="G52" s="27"/>
    </row>
    <row r="53" spans="1:7" ht="13.5" thickBot="1">
      <c r="A53">
        <f t="shared" si="0"/>
        <v>47</v>
      </c>
      <c r="B53" s="4" t="s">
        <v>44</v>
      </c>
      <c r="C53" s="4" t="s">
        <v>167</v>
      </c>
      <c r="D53" s="28">
        <f>D51-D52</f>
        <v>2850</v>
      </c>
      <c r="E53" s="5"/>
      <c r="F53" s="28">
        <f>F51-F52</f>
        <v>456</v>
      </c>
      <c r="G53" s="5">
        <f>G51-G52</f>
        <v>103</v>
      </c>
    </row>
    <row r="54" spans="1:8" ht="12.75">
      <c r="A54">
        <f t="shared" si="0"/>
        <v>48</v>
      </c>
      <c r="B54" s="6">
        <v>22</v>
      </c>
      <c r="C54" s="19" t="s">
        <v>168</v>
      </c>
      <c r="D54" s="7"/>
      <c r="E54" s="7"/>
      <c r="F54" s="7"/>
      <c r="G54" s="7"/>
      <c r="H54" t="s">
        <v>269</v>
      </c>
    </row>
    <row r="55" spans="1:8" ht="13.5" thickBot="1">
      <c r="A55">
        <f t="shared" si="0"/>
        <v>49</v>
      </c>
      <c r="B55" s="10">
        <v>23</v>
      </c>
      <c r="C55" s="21" t="s">
        <v>169</v>
      </c>
      <c r="D55" s="11"/>
      <c r="E55" s="11"/>
      <c r="F55" s="11"/>
      <c r="G55" s="11"/>
      <c r="H55" t="s">
        <v>269</v>
      </c>
    </row>
    <row r="56" spans="1:8" ht="13.5" thickBot="1">
      <c r="A56">
        <f t="shared" si="0"/>
        <v>50</v>
      </c>
      <c r="B56" s="4" t="s">
        <v>94</v>
      </c>
      <c r="C56" s="4" t="s">
        <v>170</v>
      </c>
      <c r="D56" s="5">
        <f>D53-D54-D55</f>
        <v>2850</v>
      </c>
      <c r="E56" s="5"/>
      <c r="F56" s="5"/>
      <c r="G56" s="5"/>
      <c r="H56" t="s">
        <v>269</v>
      </c>
    </row>
  </sheetData>
  <sheetProtection/>
  <mergeCells count="2">
    <mergeCell ref="A2:G2"/>
    <mergeCell ref="A4:G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6.421875" style="0" customWidth="1"/>
    <col min="2" max="2" width="13.00390625" style="0" customWidth="1"/>
  </cols>
  <sheetData>
    <row r="1" ht="12.75">
      <c r="A1" t="s">
        <v>171</v>
      </c>
    </row>
    <row r="2" spans="1:5" ht="12.75">
      <c r="A2" s="1" t="s">
        <v>241</v>
      </c>
      <c r="B2" s="2"/>
      <c r="C2" s="2"/>
      <c r="D2" s="2"/>
      <c r="E2" s="2"/>
    </row>
    <row r="3" spans="1:5" ht="12.75">
      <c r="A3" s="29" t="s">
        <v>172</v>
      </c>
      <c r="B3" s="2"/>
      <c r="C3" s="2"/>
      <c r="D3" s="2"/>
      <c r="E3" s="2"/>
    </row>
    <row r="7" spans="1:2" ht="25.5">
      <c r="A7" t="s">
        <v>173</v>
      </c>
      <c r="B7" s="30" t="s">
        <v>174</v>
      </c>
    </row>
    <row r="9" spans="1:2" ht="12.75">
      <c r="A9" t="s">
        <v>175</v>
      </c>
      <c r="B9" s="15"/>
    </row>
    <row r="10" spans="1:2" ht="12.75">
      <c r="A10" t="s">
        <v>176</v>
      </c>
      <c r="B10" s="15"/>
    </row>
    <row r="11" spans="1:2" ht="12.75">
      <c r="A11" t="s">
        <v>177</v>
      </c>
      <c r="B11" s="15">
        <f>B9-B10</f>
        <v>0</v>
      </c>
    </row>
    <row r="12" spans="1:2" ht="12.75">
      <c r="A12" s="13" t="s">
        <v>178</v>
      </c>
      <c r="B12" s="15"/>
    </row>
    <row r="13" spans="1:2" ht="12.75">
      <c r="A13" s="13" t="s">
        <v>179</v>
      </c>
      <c r="B13" s="18"/>
    </row>
    <row r="14" spans="1:2" ht="12.75">
      <c r="A14" s="13" t="s">
        <v>180</v>
      </c>
      <c r="B14" s="18"/>
    </row>
    <row r="15" spans="1:2" ht="12.75">
      <c r="A15" s="13" t="s">
        <v>181</v>
      </c>
      <c r="B15" s="18">
        <f>B14*0.16</f>
        <v>0</v>
      </c>
    </row>
    <row r="16" spans="1:2" ht="12.75">
      <c r="A16" t="s">
        <v>182</v>
      </c>
      <c r="B16" s="15">
        <v>0</v>
      </c>
    </row>
    <row r="17" spans="1:2" ht="12.75">
      <c r="A17" t="s">
        <v>183</v>
      </c>
      <c r="B17" s="15">
        <v>0</v>
      </c>
    </row>
    <row r="18" spans="1:2" ht="12.75">
      <c r="A18" t="s">
        <v>184</v>
      </c>
      <c r="B18" s="15">
        <v>0</v>
      </c>
    </row>
    <row r="19" spans="1:2" ht="12.75">
      <c r="A19" t="s">
        <v>185</v>
      </c>
      <c r="B19" s="31" t="s">
        <v>186</v>
      </c>
    </row>
    <row r="20" spans="1:2" ht="12.75">
      <c r="A20" s="13" t="s">
        <v>187</v>
      </c>
      <c r="B20" s="18">
        <f>B14</f>
        <v>0</v>
      </c>
    </row>
    <row r="21" spans="1:2" ht="12.75">
      <c r="A21" s="13" t="s">
        <v>188</v>
      </c>
      <c r="B21" s="18"/>
    </row>
    <row r="22" spans="1:2" ht="12.75">
      <c r="A22" s="32"/>
      <c r="B22" s="18">
        <v>0</v>
      </c>
    </row>
    <row r="23" spans="1:3" ht="12.75">
      <c r="A23" s="13" t="s">
        <v>189</v>
      </c>
      <c r="B23" s="18">
        <f>B15-B22</f>
        <v>0</v>
      </c>
      <c r="C23" s="33" t="s">
        <v>242</v>
      </c>
    </row>
    <row r="24" spans="1:2" ht="12.75">
      <c r="A24" s="13"/>
      <c r="B24" s="18"/>
    </row>
    <row r="25" spans="1:2" ht="12.75">
      <c r="A25" s="13"/>
      <c r="B25" s="18"/>
    </row>
    <row r="26" spans="1:2" ht="12.75">
      <c r="A26" s="13"/>
      <c r="B26" s="18"/>
    </row>
    <row r="27" ht="12.75">
      <c r="B27" s="15"/>
    </row>
    <row r="28" spans="1:2" ht="12.75">
      <c r="A28" s="13"/>
      <c r="B28" s="15"/>
    </row>
    <row r="29" ht="12.75">
      <c r="B29" s="34"/>
    </row>
    <row r="30" ht="12.75">
      <c r="B30" s="15"/>
    </row>
    <row r="31" spans="1:3" ht="12.75">
      <c r="A31" s="13"/>
      <c r="B31" s="18"/>
      <c r="C31" s="33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41" ht="12.75">
      <c r="B41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2"/>
  <sheetViews>
    <sheetView tabSelected="1" zoomScalePageLayoutView="0" workbookViewId="0" topLeftCell="A8">
      <selection activeCell="I67" sqref="I67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40.7109375" style="0" customWidth="1"/>
    <col min="4" max="6" width="12.7109375" style="0" customWidth="1"/>
    <col min="7" max="7" width="5.28125" style="0" customWidth="1"/>
    <col min="8" max="8" width="6.7109375" style="0" customWidth="1"/>
    <col min="9" max="9" width="40.7109375" style="0" customWidth="1"/>
    <col min="10" max="12" width="12.7109375" style="0" customWidth="1"/>
  </cols>
  <sheetData>
    <row r="2" spans="1:12" ht="12.75">
      <c r="A2" s="82" t="s">
        <v>266</v>
      </c>
      <c r="B2" s="84"/>
      <c r="C2" s="84"/>
      <c r="D2" s="84"/>
      <c r="E2" s="84"/>
      <c r="F2" s="84"/>
      <c r="G2" s="16"/>
      <c r="H2" s="17"/>
      <c r="I2" s="17"/>
      <c r="J2" s="2"/>
      <c r="K2" s="2"/>
      <c r="L2" s="2"/>
    </row>
    <row r="3" spans="1:12" ht="12.75">
      <c r="A3" s="82" t="s">
        <v>0</v>
      </c>
      <c r="B3" s="84"/>
      <c r="C3" s="84"/>
      <c r="D3" s="84"/>
      <c r="E3" s="84"/>
      <c r="F3" s="84"/>
      <c r="G3" s="16"/>
      <c r="H3" s="17"/>
      <c r="I3" s="17"/>
      <c r="J3" s="2"/>
      <c r="K3" s="2"/>
      <c r="L3" s="2"/>
    </row>
    <row r="4" spans="1:12" ht="12.75">
      <c r="A4" s="83" t="s">
        <v>267</v>
      </c>
      <c r="B4" s="84"/>
      <c r="C4" s="84"/>
      <c r="D4" s="84"/>
      <c r="E4" s="84"/>
      <c r="F4" s="84"/>
      <c r="G4" s="17"/>
      <c r="H4" s="35"/>
      <c r="I4" s="35"/>
      <c r="J4" s="36"/>
      <c r="K4" s="36"/>
      <c r="L4" s="36"/>
    </row>
    <row r="5" spans="6:12" ht="12.75">
      <c r="F5" s="37" t="s">
        <v>190</v>
      </c>
      <c r="H5" s="38"/>
      <c r="I5" s="38"/>
      <c r="J5" s="38"/>
      <c r="K5" s="38"/>
      <c r="L5" s="39"/>
    </row>
    <row r="6" spans="3:12" ht="13.5" thickBot="1">
      <c r="C6" s="3" t="s">
        <v>3</v>
      </c>
      <c r="D6" s="3" t="s">
        <v>4</v>
      </c>
      <c r="E6" s="3" t="s">
        <v>5</v>
      </c>
      <c r="F6" s="3" t="s">
        <v>6</v>
      </c>
      <c r="H6" s="38"/>
      <c r="I6" s="40"/>
      <c r="J6" s="40"/>
      <c r="K6" s="40"/>
      <c r="L6" s="40"/>
    </row>
    <row r="7" spans="2:12" ht="13.5" thickBot="1">
      <c r="B7" s="4" t="s">
        <v>7</v>
      </c>
      <c r="C7" s="4" t="s">
        <v>191</v>
      </c>
      <c r="D7" s="5">
        <f>SUM(D8+D16+D24)</f>
        <v>60138</v>
      </c>
      <c r="E7" s="5">
        <f>SUM(E8+E16+E24)</f>
        <v>0</v>
      </c>
      <c r="F7" s="5">
        <f>SUM(F8+F16+F24)</f>
        <v>53101</v>
      </c>
      <c r="I7" s="41"/>
      <c r="J7" s="42"/>
      <c r="K7" s="42"/>
      <c r="L7" s="42"/>
    </row>
    <row r="8" spans="2:12" ht="13.5" thickBot="1">
      <c r="B8" s="4" t="s">
        <v>11</v>
      </c>
      <c r="C8" s="4" t="s">
        <v>12</v>
      </c>
      <c r="D8" s="5">
        <f>Mérleg!D8</f>
        <v>2437</v>
      </c>
      <c r="E8" s="5">
        <f>Mérleg!E8</f>
        <v>0</v>
      </c>
      <c r="F8" s="5">
        <f>Mérleg!F8</f>
        <v>2437</v>
      </c>
      <c r="H8" s="38"/>
      <c r="I8" s="38"/>
      <c r="J8" s="43"/>
      <c r="K8" s="43"/>
      <c r="L8" s="43"/>
    </row>
    <row r="9" spans="2:12" ht="13.5" hidden="1" thickBot="1">
      <c r="B9" s="6">
        <v>1</v>
      </c>
      <c r="C9" s="6" t="s">
        <v>14</v>
      </c>
      <c r="D9" s="7"/>
      <c r="E9" s="7"/>
      <c r="F9" s="7"/>
      <c r="H9" s="38"/>
      <c r="I9" s="38"/>
      <c r="J9" s="43"/>
      <c r="K9" s="43"/>
      <c r="L9" s="43"/>
    </row>
    <row r="10" spans="2:12" ht="13.5" hidden="1" thickBot="1">
      <c r="B10" s="8">
        <f aca="true" t="shared" si="0" ref="B10:B15">B9+1</f>
        <v>2</v>
      </c>
      <c r="C10" s="8" t="s">
        <v>16</v>
      </c>
      <c r="D10" s="9"/>
      <c r="E10" s="9"/>
      <c r="F10" s="9"/>
      <c r="H10" s="38"/>
      <c r="I10" s="38"/>
      <c r="J10" s="43"/>
      <c r="K10" s="43"/>
      <c r="L10" s="43"/>
    </row>
    <row r="11" spans="2:12" ht="13.5" hidden="1" thickBot="1">
      <c r="B11" s="8">
        <f t="shared" si="0"/>
        <v>3</v>
      </c>
      <c r="C11" s="8" t="s">
        <v>19</v>
      </c>
      <c r="D11" s="9"/>
      <c r="E11" s="9"/>
      <c r="F11" s="9"/>
      <c r="H11" s="38"/>
      <c r="I11" s="38"/>
      <c r="J11" s="43"/>
      <c r="K11" s="43"/>
      <c r="L11" s="43"/>
    </row>
    <row r="12" spans="2:12" ht="13.5" hidden="1" thickBot="1">
      <c r="B12" s="8">
        <f t="shared" si="0"/>
        <v>4</v>
      </c>
      <c r="C12" s="8" t="s">
        <v>22</v>
      </c>
      <c r="D12" s="9"/>
      <c r="E12" s="9"/>
      <c r="F12" s="9"/>
      <c r="H12" s="38"/>
      <c r="I12" s="38"/>
      <c r="J12" s="43"/>
      <c r="K12" s="43"/>
      <c r="L12" s="43"/>
    </row>
    <row r="13" spans="2:12" ht="13.5" hidden="1" thickBot="1">
      <c r="B13" s="8">
        <f t="shared" si="0"/>
        <v>5</v>
      </c>
      <c r="C13" s="8" t="s">
        <v>25</v>
      </c>
      <c r="D13" s="9"/>
      <c r="E13" s="9"/>
      <c r="F13" s="9"/>
      <c r="H13" s="38"/>
      <c r="I13" s="38"/>
      <c r="J13" s="43"/>
      <c r="K13" s="43"/>
      <c r="L13" s="43"/>
    </row>
    <row r="14" spans="2:12" ht="13.5" hidden="1" thickBot="1">
      <c r="B14" s="8">
        <f t="shared" si="0"/>
        <v>6</v>
      </c>
      <c r="C14" s="8" t="s">
        <v>28</v>
      </c>
      <c r="D14" s="9"/>
      <c r="E14" s="9"/>
      <c r="F14" s="9"/>
      <c r="H14" s="38"/>
      <c r="I14" s="38"/>
      <c r="J14" s="43"/>
      <c r="K14" s="43"/>
      <c r="L14" s="43"/>
    </row>
    <row r="15" spans="2:12" ht="13.5" hidden="1" thickBot="1">
      <c r="B15" s="10">
        <f t="shared" si="0"/>
        <v>7</v>
      </c>
      <c r="C15" s="10" t="s">
        <v>31</v>
      </c>
      <c r="D15" s="11"/>
      <c r="E15" s="11"/>
      <c r="F15" s="11"/>
      <c r="H15" s="38"/>
      <c r="I15" s="38"/>
      <c r="J15" s="43"/>
      <c r="K15" s="43"/>
      <c r="L15" s="43"/>
    </row>
    <row r="16" spans="2:12" ht="13.5" thickBot="1">
      <c r="B16" s="4" t="s">
        <v>17</v>
      </c>
      <c r="C16" s="4" t="s">
        <v>34</v>
      </c>
      <c r="D16" s="5">
        <f>Mérleg!D16</f>
        <v>57701</v>
      </c>
      <c r="E16" s="5">
        <f>Mérleg!E16</f>
        <v>0</v>
      </c>
      <c r="F16" s="5">
        <f>Mérleg!F16</f>
        <v>50664</v>
      </c>
      <c r="H16" s="41"/>
      <c r="I16" s="41"/>
      <c r="J16" s="42"/>
      <c r="K16" s="42"/>
      <c r="L16" s="42"/>
    </row>
    <row r="17" spans="2:12" ht="13.5" hidden="1" thickBot="1">
      <c r="B17" s="6">
        <v>1</v>
      </c>
      <c r="C17" s="6" t="s">
        <v>37</v>
      </c>
      <c r="D17" s="7"/>
      <c r="E17" s="7"/>
      <c r="F17" s="7"/>
      <c r="H17" s="38"/>
      <c r="I17" s="38"/>
      <c r="J17" s="43"/>
      <c r="K17" s="43"/>
      <c r="L17" s="43"/>
    </row>
    <row r="18" spans="2:12" ht="13.5" hidden="1" thickBot="1">
      <c r="B18" s="8">
        <f aca="true" t="shared" si="1" ref="B18:B23">B17+1</f>
        <v>2</v>
      </c>
      <c r="C18" s="8" t="s">
        <v>39</v>
      </c>
      <c r="D18" s="9"/>
      <c r="E18" s="9"/>
      <c r="F18" s="9"/>
      <c r="H18" s="38"/>
      <c r="I18" s="38"/>
      <c r="J18" s="43"/>
      <c r="K18" s="43"/>
      <c r="L18" s="43"/>
    </row>
    <row r="19" spans="2:12" ht="13.5" hidden="1" thickBot="1">
      <c r="B19" s="8">
        <f t="shared" si="1"/>
        <v>3</v>
      </c>
      <c r="C19" s="8" t="s">
        <v>41</v>
      </c>
      <c r="D19" s="9"/>
      <c r="E19" s="9"/>
      <c r="F19" s="9"/>
      <c r="H19" s="38"/>
      <c r="I19" s="38"/>
      <c r="J19" s="43"/>
      <c r="K19" s="43"/>
      <c r="L19" s="43"/>
    </row>
    <row r="20" spans="2:12" ht="13.5" hidden="1" thickBot="1">
      <c r="B20" s="8">
        <f t="shared" si="1"/>
        <v>4</v>
      </c>
      <c r="C20" s="8" t="s">
        <v>43</v>
      </c>
      <c r="D20" s="9"/>
      <c r="E20" s="9"/>
      <c r="F20" s="9"/>
      <c r="H20" s="41"/>
      <c r="I20" s="41"/>
      <c r="J20" s="42"/>
      <c r="K20" s="42"/>
      <c r="L20" s="42"/>
    </row>
    <row r="21" spans="2:12" ht="13.5" hidden="1" thickBot="1">
      <c r="B21" s="8">
        <f t="shared" si="1"/>
        <v>5</v>
      </c>
      <c r="C21" s="8" t="s">
        <v>46</v>
      </c>
      <c r="D21" s="9"/>
      <c r="E21" s="9"/>
      <c r="F21" s="9"/>
      <c r="H21" s="41"/>
      <c r="I21" s="41"/>
      <c r="J21" s="42"/>
      <c r="K21" s="42"/>
      <c r="L21" s="42"/>
    </row>
    <row r="22" spans="2:12" ht="13.5" hidden="1" thickBot="1">
      <c r="B22" s="8">
        <f t="shared" si="1"/>
        <v>6</v>
      </c>
      <c r="C22" s="8" t="s">
        <v>48</v>
      </c>
      <c r="D22" s="9"/>
      <c r="E22" s="9"/>
      <c r="F22" s="9"/>
      <c r="H22" s="38"/>
      <c r="I22" s="38"/>
      <c r="J22" s="43"/>
      <c r="K22" s="43"/>
      <c r="L22" s="43"/>
    </row>
    <row r="23" spans="2:12" ht="13.5" hidden="1" thickBot="1">
      <c r="B23" s="10">
        <f t="shared" si="1"/>
        <v>7</v>
      </c>
      <c r="C23" s="10" t="s">
        <v>50</v>
      </c>
      <c r="D23" s="11"/>
      <c r="E23" s="11"/>
      <c r="F23" s="11"/>
      <c r="H23" s="38"/>
      <c r="I23" s="38"/>
      <c r="J23" s="43"/>
      <c r="K23" s="43"/>
      <c r="L23" s="43"/>
    </row>
    <row r="24" spans="2:12" ht="13.5" thickBot="1">
      <c r="B24" s="4" t="s">
        <v>20</v>
      </c>
      <c r="C24" s="4" t="s">
        <v>52</v>
      </c>
      <c r="D24" s="5">
        <v>0</v>
      </c>
      <c r="E24" s="5">
        <v>0</v>
      </c>
      <c r="F24" s="5">
        <v>0</v>
      </c>
      <c r="H24" s="38"/>
      <c r="I24" s="38"/>
      <c r="J24" s="43"/>
      <c r="K24" s="43"/>
      <c r="L24" s="43"/>
    </row>
    <row r="25" spans="2:12" ht="13.5" hidden="1" thickBot="1">
      <c r="B25" s="6">
        <v>1</v>
      </c>
      <c r="C25" s="6" t="s">
        <v>54</v>
      </c>
      <c r="D25" s="7"/>
      <c r="E25" s="7"/>
      <c r="F25" s="7"/>
      <c r="H25" s="41"/>
      <c r="I25" s="41"/>
      <c r="J25" s="42"/>
      <c r="K25" s="42"/>
      <c r="L25" s="42"/>
    </row>
    <row r="26" spans="2:12" ht="13.5" hidden="1" thickBot="1">
      <c r="B26" s="8">
        <f aca="true" t="shared" si="2" ref="B26:B31">B25+1</f>
        <v>2</v>
      </c>
      <c r="C26" s="8" t="s">
        <v>56</v>
      </c>
      <c r="D26" s="9"/>
      <c r="E26" s="9"/>
      <c r="F26" s="9"/>
      <c r="H26" s="38"/>
      <c r="I26" s="38"/>
      <c r="J26" s="43"/>
      <c r="K26" s="43"/>
      <c r="L26" s="43"/>
    </row>
    <row r="27" spans="2:12" ht="13.5" hidden="1" thickBot="1">
      <c r="B27" s="8">
        <f t="shared" si="2"/>
        <v>3</v>
      </c>
      <c r="C27" s="8" t="s">
        <v>58</v>
      </c>
      <c r="D27" s="9"/>
      <c r="E27" s="9"/>
      <c r="F27" s="9"/>
      <c r="H27" s="38"/>
      <c r="I27" s="38"/>
      <c r="J27" s="43"/>
      <c r="K27" s="43"/>
      <c r="L27" s="43"/>
    </row>
    <row r="28" spans="2:12" ht="13.5" hidden="1" thickBot="1">
      <c r="B28" s="8">
        <f t="shared" si="2"/>
        <v>4</v>
      </c>
      <c r="C28" s="8" t="s">
        <v>60</v>
      </c>
      <c r="D28" s="9"/>
      <c r="E28" s="9"/>
      <c r="F28" s="9"/>
      <c r="H28" s="38"/>
      <c r="I28" s="38"/>
      <c r="J28" s="43"/>
      <c r="K28" s="43"/>
      <c r="L28" s="43"/>
    </row>
    <row r="29" spans="2:12" ht="13.5" hidden="1" thickBot="1">
      <c r="B29" s="8">
        <f t="shared" si="2"/>
        <v>5</v>
      </c>
      <c r="C29" s="8" t="s">
        <v>62</v>
      </c>
      <c r="D29" s="9"/>
      <c r="E29" s="9"/>
      <c r="F29" s="9"/>
      <c r="H29" s="38"/>
      <c r="I29" s="38"/>
      <c r="J29" s="43"/>
      <c r="K29" s="43"/>
      <c r="L29" s="43"/>
    </row>
    <row r="30" spans="2:12" ht="13.5" hidden="1" thickBot="1">
      <c r="B30" s="8">
        <f t="shared" si="2"/>
        <v>6</v>
      </c>
      <c r="C30" s="8" t="s">
        <v>64</v>
      </c>
      <c r="D30" s="9"/>
      <c r="E30" s="9"/>
      <c r="F30" s="9"/>
      <c r="H30" s="38"/>
      <c r="I30" s="38"/>
      <c r="J30" s="43"/>
      <c r="K30" s="43"/>
      <c r="L30" s="43"/>
    </row>
    <row r="31" spans="2:12" ht="13.5" hidden="1" thickBot="1">
      <c r="B31" s="10">
        <f t="shared" si="2"/>
        <v>7</v>
      </c>
      <c r="C31" s="10" t="s">
        <v>66</v>
      </c>
      <c r="D31" s="11"/>
      <c r="E31" s="11"/>
      <c r="F31" s="11"/>
      <c r="H31" s="38"/>
      <c r="I31" s="38"/>
      <c r="J31" s="43"/>
      <c r="K31" s="43"/>
      <c r="L31" s="43"/>
    </row>
    <row r="32" spans="2:12" ht="13.5" thickBot="1">
      <c r="B32" s="4" t="s">
        <v>68</v>
      </c>
      <c r="C32" s="4" t="s">
        <v>69</v>
      </c>
      <c r="D32" s="5">
        <f>SUM(D33+D40+D46+D51)</f>
        <v>43199</v>
      </c>
      <c r="E32" s="5">
        <f>SUM(E33+E40+E46+E51)</f>
        <v>0</v>
      </c>
      <c r="F32" s="5">
        <f>SUM(F33+F40+F46+F51)</f>
        <v>49084</v>
      </c>
      <c r="H32" s="38"/>
      <c r="I32" s="38"/>
      <c r="J32" s="43"/>
      <c r="K32" s="43"/>
      <c r="L32" s="43"/>
    </row>
    <row r="33" spans="2:12" ht="13.5" thickBot="1">
      <c r="B33" s="4" t="s">
        <v>11</v>
      </c>
      <c r="C33" s="4" t="s">
        <v>71</v>
      </c>
      <c r="D33" s="5">
        <f>Mérleg!D35</f>
        <v>1435</v>
      </c>
      <c r="E33" s="5">
        <f>Mérleg!E35</f>
        <v>0</v>
      </c>
      <c r="F33" s="5">
        <f>Mérleg!F35</f>
        <v>1170</v>
      </c>
      <c r="H33" s="38"/>
      <c r="I33" s="38"/>
      <c r="J33" s="43"/>
      <c r="K33" s="43"/>
      <c r="L33" s="43"/>
    </row>
    <row r="34" spans="2:12" ht="13.5" hidden="1" thickBot="1">
      <c r="B34" s="6">
        <v>1</v>
      </c>
      <c r="C34" s="6" t="s">
        <v>73</v>
      </c>
      <c r="D34" s="7"/>
      <c r="E34" s="7"/>
      <c r="F34" s="7"/>
      <c r="H34" s="41"/>
      <c r="I34" s="41"/>
      <c r="J34" s="42"/>
      <c r="K34" s="42"/>
      <c r="L34" s="42"/>
    </row>
    <row r="35" spans="2:12" ht="13.5" hidden="1" thickBot="1">
      <c r="B35" s="8">
        <f>B34+1</f>
        <v>2</v>
      </c>
      <c r="C35" s="8" t="s">
        <v>75</v>
      </c>
      <c r="D35" s="9"/>
      <c r="E35" s="9"/>
      <c r="F35" s="9"/>
      <c r="H35" s="38"/>
      <c r="I35" s="38"/>
      <c r="J35" s="43"/>
      <c r="K35" s="43"/>
      <c r="L35" s="43"/>
    </row>
    <row r="36" spans="2:12" ht="13.5" hidden="1" thickBot="1">
      <c r="B36" s="8">
        <f>B35+1</f>
        <v>3</v>
      </c>
      <c r="C36" s="8" t="s">
        <v>77</v>
      </c>
      <c r="D36" s="9"/>
      <c r="E36" s="9"/>
      <c r="F36" s="9"/>
      <c r="H36" s="38"/>
      <c r="I36" s="38"/>
      <c r="J36" s="43"/>
      <c r="K36" s="43"/>
      <c r="L36" s="43"/>
    </row>
    <row r="37" spans="2:12" ht="13.5" hidden="1" thickBot="1">
      <c r="B37" s="8">
        <f>B36+1</f>
        <v>4</v>
      </c>
      <c r="C37" s="8" t="s">
        <v>79</v>
      </c>
      <c r="D37" s="9"/>
      <c r="E37" s="9"/>
      <c r="F37" s="9"/>
      <c r="H37" s="38"/>
      <c r="I37" s="38"/>
      <c r="J37" s="43"/>
      <c r="K37" s="43"/>
      <c r="L37" s="43"/>
    </row>
    <row r="38" spans="2:12" ht="13.5" hidden="1" thickBot="1">
      <c r="B38" s="8">
        <f>B37+1</f>
        <v>5</v>
      </c>
      <c r="C38" s="8" t="s">
        <v>81</v>
      </c>
      <c r="D38" s="9"/>
      <c r="E38" s="9"/>
      <c r="F38" s="9"/>
      <c r="H38" s="38"/>
      <c r="I38" s="38"/>
      <c r="J38" s="43"/>
      <c r="K38" s="43"/>
      <c r="L38" s="43"/>
    </row>
    <row r="39" spans="2:12" ht="13.5" hidden="1" thickBot="1">
      <c r="B39" s="10">
        <f>B38+1</f>
        <v>6</v>
      </c>
      <c r="C39" s="10" t="s">
        <v>83</v>
      </c>
      <c r="D39" s="11"/>
      <c r="E39" s="11"/>
      <c r="F39" s="11"/>
      <c r="H39" s="38"/>
      <c r="I39" s="38"/>
      <c r="J39" s="43"/>
      <c r="K39" s="43"/>
      <c r="L39" s="43"/>
    </row>
    <row r="40" spans="2:12" ht="13.5" thickBot="1">
      <c r="B40" s="4" t="s">
        <v>17</v>
      </c>
      <c r="C40" s="4" t="s">
        <v>85</v>
      </c>
      <c r="D40" s="5">
        <f>Mérleg!D42</f>
        <v>763</v>
      </c>
      <c r="E40" s="5">
        <f>Mérleg!E42</f>
        <v>0</v>
      </c>
      <c r="F40" s="5">
        <f>Mérleg!F42</f>
        <v>1413</v>
      </c>
      <c r="H40" s="38"/>
      <c r="I40" s="38"/>
      <c r="J40" s="43"/>
      <c r="K40" s="43"/>
      <c r="L40" s="43"/>
    </row>
    <row r="41" spans="2:12" ht="13.5" hidden="1" thickBot="1">
      <c r="B41" s="6">
        <v>1</v>
      </c>
      <c r="C41" s="6" t="s">
        <v>87</v>
      </c>
      <c r="D41" s="7"/>
      <c r="E41" s="7"/>
      <c r="F41" s="7"/>
      <c r="H41" s="38"/>
      <c r="I41" s="38"/>
      <c r="J41" s="43"/>
      <c r="K41" s="43"/>
      <c r="L41" s="43"/>
    </row>
    <row r="42" spans="2:12" ht="13.5" hidden="1" thickBot="1">
      <c r="B42" s="8">
        <f>B41+1</f>
        <v>2</v>
      </c>
      <c r="C42" s="8" t="s">
        <v>89</v>
      </c>
      <c r="D42" s="9"/>
      <c r="E42" s="9"/>
      <c r="F42" s="9"/>
      <c r="H42" s="38"/>
      <c r="I42" s="38"/>
      <c r="J42" s="43"/>
      <c r="K42" s="43"/>
      <c r="L42" s="43"/>
    </row>
    <row r="43" spans="2:12" ht="13.5" hidden="1" thickBot="1">
      <c r="B43" s="8">
        <f>B42+1</f>
        <v>3</v>
      </c>
      <c r="C43" s="8" t="s">
        <v>91</v>
      </c>
      <c r="D43" s="9"/>
      <c r="E43" s="9"/>
      <c r="F43" s="9"/>
      <c r="H43" s="38"/>
      <c r="I43" s="38"/>
      <c r="J43" s="43"/>
      <c r="K43" s="43"/>
      <c r="L43" s="43"/>
    </row>
    <row r="44" spans="2:12" ht="13.5" hidden="1" thickBot="1">
      <c r="B44" s="8">
        <f>B43+1</f>
        <v>4</v>
      </c>
      <c r="C44" s="8" t="s">
        <v>93</v>
      </c>
      <c r="D44" s="9"/>
      <c r="E44" s="9"/>
      <c r="F44" s="9"/>
      <c r="H44" s="41"/>
      <c r="I44" s="41"/>
      <c r="J44" s="42"/>
      <c r="K44" s="42"/>
      <c r="L44" s="42"/>
    </row>
    <row r="45" spans="2:12" ht="13.5" hidden="1" thickBot="1">
      <c r="B45" s="10">
        <f>B44+1</f>
        <v>5</v>
      </c>
      <c r="C45" s="10" t="s">
        <v>96</v>
      </c>
      <c r="D45" s="11"/>
      <c r="E45" s="11"/>
      <c r="F45" s="11"/>
      <c r="H45" s="38"/>
      <c r="I45" s="38"/>
      <c r="J45" s="43"/>
      <c r="K45" s="43"/>
      <c r="L45" s="43"/>
    </row>
    <row r="46" spans="2:12" ht="13.5" thickBot="1">
      <c r="B46" s="4" t="s">
        <v>20</v>
      </c>
      <c r="C46" s="4" t="s">
        <v>98</v>
      </c>
      <c r="D46" s="5">
        <f>Mérleg!D49</f>
        <v>0</v>
      </c>
      <c r="E46" s="5">
        <f>Mérleg!E49</f>
        <v>0</v>
      </c>
      <c r="F46" s="5">
        <f>Mérleg!F49</f>
        <v>0</v>
      </c>
      <c r="H46" s="38"/>
      <c r="I46" s="38"/>
      <c r="J46" s="43"/>
      <c r="K46" s="43"/>
      <c r="L46" s="43"/>
    </row>
    <row r="47" spans="2:12" ht="13.5" hidden="1" thickBot="1">
      <c r="B47" s="6">
        <v>1</v>
      </c>
      <c r="C47" s="6" t="s">
        <v>100</v>
      </c>
      <c r="D47" s="7"/>
      <c r="E47" s="7"/>
      <c r="F47" s="7"/>
      <c r="H47" s="38"/>
      <c r="I47" s="38"/>
      <c r="J47" s="43"/>
      <c r="K47" s="43"/>
      <c r="L47" s="43"/>
    </row>
    <row r="48" spans="2:12" ht="13.5" hidden="1" thickBot="1">
      <c r="B48" s="8">
        <f>B47+1</f>
        <v>2</v>
      </c>
      <c r="C48" s="8" t="s">
        <v>102</v>
      </c>
      <c r="D48" s="9"/>
      <c r="E48" s="9"/>
      <c r="F48" s="9"/>
      <c r="H48" s="41"/>
      <c r="I48" s="41"/>
      <c r="J48" s="42"/>
      <c r="K48" s="42"/>
      <c r="L48" s="42"/>
    </row>
    <row r="49" spans="2:12" ht="13.5" hidden="1" thickBot="1">
      <c r="B49" s="8">
        <f>B48+1</f>
        <v>3</v>
      </c>
      <c r="C49" s="8" t="s">
        <v>104</v>
      </c>
      <c r="D49" s="9"/>
      <c r="E49" s="9"/>
      <c r="F49" s="9"/>
      <c r="H49" s="38"/>
      <c r="I49" s="38"/>
      <c r="J49" s="38"/>
      <c r="K49" s="38"/>
      <c r="L49" s="38"/>
    </row>
    <row r="50" spans="2:12" ht="13.5" hidden="1" thickBot="1">
      <c r="B50" s="10">
        <f>B49+1</f>
        <v>4</v>
      </c>
      <c r="C50" s="10" t="s">
        <v>105</v>
      </c>
      <c r="D50" s="11"/>
      <c r="E50" s="11"/>
      <c r="F50" s="11"/>
      <c r="H50" s="38"/>
      <c r="I50" s="38"/>
      <c r="J50" s="38"/>
      <c r="K50" s="38"/>
      <c r="L50" s="38"/>
    </row>
    <row r="51" spans="2:12" ht="13.5" thickBot="1">
      <c r="B51" s="4" t="s">
        <v>23</v>
      </c>
      <c r="C51" s="4" t="s">
        <v>106</v>
      </c>
      <c r="D51" s="5">
        <f>Mérleg!D55</f>
        <v>41001</v>
      </c>
      <c r="E51" s="5">
        <f>Mérleg!E55</f>
        <v>0</v>
      </c>
      <c r="F51" s="5">
        <f>Mérleg!F55</f>
        <v>46501</v>
      </c>
      <c r="H51" s="38"/>
      <c r="I51" s="38"/>
      <c r="J51" s="38"/>
      <c r="K51" s="38"/>
      <c r="L51" s="38"/>
    </row>
    <row r="52" spans="2:12" ht="13.5" hidden="1" thickBot="1">
      <c r="B52" s="6">
        <v>1</v>
      </c>
      <c r="C52" s="6" t="s">
        <v>107</v>
      </c>
      <c r="D52" s="7"/>
      <c r="E52" s="7"/>
      <c r="F52" s="7"/>
      <c r="H52" s="38"/>
      <c r="I52" s="38"/>
      <c r="J52" s="38"/>
      <c r="K52" s="38"/>
      <c r="L52" s="38"/>
    </row>
    <row r="53" spans="2:12" ht="13.5" hidden="1" thickBot="1">
      <c r="B53" s="10">
        <f>B52+1</f>
        <v>2</v>
      </c>
      <c r="C53" s="10" t="s">
        <v>108</v>
      </c>
      <c r="D53" s="11"/>
      <c r="E53" s="11"/>
      <c r="F53" s="11"/>
      <c r="H53" s="38"/>
      <c r="I53" s="38"/>
      <c r="J53" s="38"/>
      <c r="K53" s="38"/>
      <c r="L53" s="38"/>
    </row>
    <row r="54" spans="2:12" ht="13.5" thickBot="1">
      <c r="B54" s="4" t="s">
        <v>109</v>
      </c>
      <c r="C54" s="4" t="s">
        <v>110</v>
      </c>
      <c r="D54" s="5">
        <f>Mérleg!D58</f>
        <v>1388</v>
      </c>
      <c r="E54" s="5">
        <f>Mérleg!E58</f>
        <v>0</v>
      </c>
      <c r="F54" s="5">
        <f>Mérleg!F58</f>
        <v>1038</v>
      </c>
      <c r="H54" s="38"/>
      <c r="I54" s="38"/>
      <c r="J54" s="38"/>
      <c r="K54" s="38"/>
      <c r="L54" s="38"/>
    </row>
    <row r="55" spans="2:12" ht="13.5" hidden="1" thickBot="1">
      <c r="B55" s="6">
        <v>1</v>
      </c>
      <c r="C55" s="6" t="s">
        <v>111</v>
      </c>
      <c r="D55" s="7"/>
      <c r="E55" s="7"/>
      <c r="F55" s="7"/>
      <c r="H55" s="38"/>
      <c r="I55" s="38"/>
      <c r="J55" s="38"/>
      <c r="K55" s="38"/>
      <c r="L55" s="38"/>
    </row>
    <row r="56" spans="2:12" ht="13.5" hidden="1" thickBot="1">
      <c r="B56" s="8">
        <f>B55+1</f>
        <v>2</v>
      </c>
      <c r="C56" s="8" t="s">
        <v>112</v>
      </c>
      <c r="D56" s="9"/>
      <c r="E56" s="9"/>
      <c r="F56" s="9"/>
      <c r="H56" s="38"/>
      <c r="I56" s="38"/>
      <c r="J56" s="38"/>
      <c r="K56" s="38"/>
      <c r="L56" s="38"/>
    </row>
    <row r="57" spans="2:12" ht="13.5" hidden="1" thickBot="1">
      <c r="B57" s="10">
        <f>B56+1</f>
        <v>3</v>
      </c>
      <c r="C57" s="10" t="s">
        <v>113</v>
      </c>
      <c r="D57" s="11"/>
      <c r="E57" s="11"/>
      <c r="F57" s="11"/>
      <c r="H57" s="38"/>
      <c r="I57" s="38"/>
      <c r="J57" s="38"/>
      <c r="K57" s="38"/>
      <c r="L57" s="38"/>
    </row>
    <row r="58" spans="2:12" ht="13.5" thickBot="1">
      <c r="B58" s="12"/>
      <c r="C58" s="4" t="s">
        <v>114</v>
      </c>
      <c r="D58" s="5">
        <f>SUM(D7+D32+D54)</f>
        <v>104725</v>
      </c>
      <c r="E58" s="5">
        <f>SUM(E7+E32+E54)</f>
        <v>0</v>
      </c>
      <c r="F58" s="5">
        <f>SUM(F7+F32+F54)</f>
        <v>103223</v>
      </c>
      <c r="H58" s="38"/>
      <c r="I58" s="38"/>
      <c r="J58" s="38"/>
      <c r="K58" s="38"/>
      <c r="L58" s="38"/>
    </row>
    <row r="59" spans="8:12" ht="12.75">
      <c r="H59" s="38"/>
      <c r="I59" s="38"/>
      <c r="J59" s="38"/>
      <c r="K59" s="38"/>
      <c r="L59" s="38"/>
    </row>
    <row r="60" ht="12.75">
      <c r="I60" s="13"/>
    </row>
    <row r="61" ht="12.75">
      <c r="I61" s="13"/>
    </row>
    <row r="62" spans="3:11" ht="13.5" thickBot="1">
      <c r="C62" s="3" t="s">
        <v>3</v>
      </c>
      <c r="D62" s="3" t="s">
        <v>4</v>
      </c>
      <c r="E62" s="3" t="s">
        <v>5</v>
      </c>
      <c r="F62" s="3" t="s">
        <v>6</v>
      </c>
      <c r="H62" s="16"/>
      <c r="K62" s="15"/>
    </row>
    <row r="63" spans="2:11" ht="13.5" thickBot="1">
      <c r="B63" s="4" t="s">
        <v>9</v>
      </c>
      <c r="C63" s="4" t="s">
        <v>10</v>
      </c>
      <c r="D63" s="5">
        <f>SUM(D64:D70)</f>
        <v>38811</v>
      </c>
      <c r="E63" s="5">
        <f>SUM(E64:E71)</f>
        <v>0</v>
      </c>
      <c r="F63" s="5">
        <f>SUM(F64:F70)</f>
        <v>39370</v>
      </c>
      <c r="H63" s="16"/>
      <c r="K63" s="15"/>
    </row>
    <row r="64" spans="2:11" ht="12.75">
      <c r="B64" s="6" t="s">
        <v>11</v>
      </c>
      <c r="C64" s="6" t="s">
        <v>192</v>
      </c>
      <c r="D64" s="7">
        <v>0</v>
      </c>
      <c r="E64" s="7">
        <v>0</v>
      </c>
      <c r="F64" s="7">
        <v>0</v>
      </c>
      <c r="H64" s="16"/>
      <c r="K64" s="15"/>
    </row>
    <row r="65" spans="2:11" ht="12.75" hidden="1">
      <c r="B65" s="8"/>
      <c r="C65" s="8" t="s">
        <v>15</v>
      </c>
      <c r="D65" s="9"/>
      <c r="E65" s="9"/>
      <c r="F65" s="9"/>
      <c r="H65" s="16"/>
      <c r="K65" s="15"/>
    </row>
    <row r="66" spans="2:11" ht="12.75">
      <c r="B66" s="8" t="s">
        <v>17</v>
      </c>
      <c r="C66" s="8" t="s">
        <v>193</v>
      </c>
      <c r="D66" s="9">
        <f>Mérleg!J12</f>
        <v>21010</v>
      </c>
      <c r="E66" s="9">
        <v>0</v>
      </c>
      <c r="F66" s="9">
        <f>Mérleg!L12</f>
        <v>23860</v>
      </c>
      <c r="H66" s="16"/>
      <c r="K66" s="15"/>
    </row>
    <row r="67" spans="2:11" ht="12.75">
      <c r="B67" s="8" t="s">
        <v>20</v>
      </c>
      <c r="C67" s="8" t="s">
        <v>27</v>
      </c>
      <c r="D67" s="9">
        <f>Mérleg!J13</f>
        <v>14951</v>
      </c>
      <c r="E67" s="9">
        <v>0</v>
      </c>
      <c r="F67" s="9">
        <f>Mérleg!L13</f>
        <v>14951</v>
      </c>
      <c r="H67" s="16"/>
      <c r="K67" s="15"/>
    </row>
    <row r="68" spans="2:11" ht="12.75">
      <c r="B68" s="8" t="s">
        <v>23</v>
      </c>
      <c r="C68" s="8" t="s">
        <v>30</v>
      </c>
      <c r="D68" s="9">
        <v>0</v>
      </c>
      <c r="E68" s="9">
        <v>0</v>
      </c>
      <c r="F68" s="9">
        <v>0</v>
      </c>
      <c r="H68" s="16"/>
      <c r="K68" s="15"/>
    </row>
    <row r="69" spans="2:11" ht="12.75">
      <c r="B69" s="8" t="s">
        <v>26</v>
      </c>
      <c r="C69" s="8" t="s">
        <v>194</v>
      </c>
      <c r="D69" s="9">
        <v>2725</v>
      </c>
      <c r="E69" s="9">
        <v>0</v>
      </c>
      <c r="F69" s="9">
        <f>eredménykimutatás!F53</f>
        <v>456</v>
      </c>
      <c r="K69" s="15"/>
    </row>
    <row r="70" spans="2:11" ht="13.5" thickBot="1">
      <c r="B70" s="8" t="s">
        <v>29</v>
      </c>
      <c r="C70" s="8" t="s">
        <v>195</v>
      </c>
      <c r="D70" s="9">
        <v>125</v>
      </c>
      <c r="E70" s="9">
        <v>0</v>
      </c>
      <c r="F70" s="9">
        <f>eredménykimutatás!G53</f>
        <v>103</v>
      </c>
      <c r="I70" s="13"/>
      <c r="K70" s="18"/>
    </row>
    <row r="71" spans="2:6" ht="13.5" hidden="1" thickBot="1">
      <c r="B71" s="10" t="s">
        <v>32</v>
      </c>
      <c r="C71" s="10" t="s">
        <v>33</v>
      </c>
      <c r="D71" s="11"/>
      <c r="E71" s="11"/>
      <c r="F71" s="11"/>
    </row>
    <row r="72" spans="2:6" ht="13.5" thickBot="1">
      <c r="B72" s="4" t="s">
        <v>35</v>
      </c>
      <c r="C72" s="4" t="s">
        <v>36</v>
      </c>
      <c r="D72" s="5">
        <f>SUM(D73:D75)</f>
        <v>0</v>
      </c>
      <c r="E72" s="5">
        <v>0</v>
      </c>
      <c r="F72" s="5">
        <f>SUM(F73:F75)</f>
        <v>0</v>
      </c>
    </row>
    <row r="73" spans="2:6" ht="12.75" hidden="1">
      <c r="B73" s="6">
        <v>1</v>
      </c>
      <c r="C73" s="6" t="s">
        <v>38</v>
      </c>
      <c r="D73" s="7"/>
      <c r="E73" s="7"/>
      <c r="F73" s="7"/>
    </row>
    <row r="74" spans="2:6" ht="12.75" hidden="1">
      <c r="B74" s="8">
        <f>B73+1</f>
        <v>2</v>
      </c>
      <c r="C74" s="8" t="s">
        <v>40</v>
      </c>
      <c r="D74" s="9"/>
      <c r="E74" s="9"/>
      <c r="F74" s="9"/>
    </row>
    <row r="75" spans="2:6" ht="13.5" hidden="1" thickBot="1">
      <c r="B75" s="10">
        <f>B74+1</f>
        <v>3</v>
      </c>
      <c r="C75" s="10" t="s">
        <v>42</v>
      </c>
      <c r="D75" s="11"/>
      <c r="E75" s="11"/>
      <c r="F75" s="11"/>
    </row>
    <row r="76" spans="2:6" ht="13.5" thickBot="1">
      <c r="B76" s="4" t="s">
        <v>44</v>
      </c>
      <c r="C76" s="4" t="s">
        <v>45</v>
      </c>
      <c r="D76" s="5">
        <f>SUM(D77:D90)</f>
        <v>2446</v>
      </c>
      <c r="E76" s="5">
        <f>E77+E81+E90</f>
        <v>0</v>
      </c>
      <c r="F76" s="5">
        <f>SUM(F77:F90)</f>
        <v>4298</v>
      </c>
    </row>
    <row r="77" spans="2:6" ht="13.5" thickBot="1">
      <c r="B77" s="4" t="s">
        <v>11</v>
      </c>
      <c r="C77" s="4" t="s">
        <v>47</v>
      </c>
      <c r="D77" s="5">
        <f>SUM(D78:D80)</f>
        <v>0</v>
      </c>
      <c r="E77" s="5">
        <f>SUM(E78:E80)</f>
        <v>0</v>
      </c>
      <c r="F77" s="5">
        <f>SUM(F78:F80)</f>
        <v>0</v>
      </c>
    </row>
    <row r="78" spans="2:6" ht="12.75" hidden="1">
      <c r="B78" s="6">
        <v>1</v>
      </c>
      <c r="C78" s="6" t="s">
        <v>49</v>
      </c>
      <c r="D78" s="7"/>
      <c r="E78" s="7"/>
      <c r="F78" s="7"/>
    </row>
    <row r="79" spans="2:6" ht="12.75" hidden="1">
      <c r="B79" s="8">
        <f>B78+1</f>
        <v>2</v>
      </c>
      <c r="C79" s="8" t="s">
        <v>51</v>
      </c>
      <c r="D79" s="9"/>
      <c r="E79" s="9"/>
      <c r="F79" s="9"/>
    </row>
    <row r="80" spans="2:6" ht="13.5" hidden="1" thickBot="1">
      <c r="B80" s="10">
        <f>B79+1</f>
        <v>3</v>
      </c>
      <c r="C80" s="10" t="s">
        <v>53</v>
      </c>
      <c r="D80" s="11"/>
      <c r="E80" s="11"/>
      <c r="F80" s="11"/>
    </row>
    <row r="81" spans="2:6" ht="13.5" thickBot="1">
      <c r="B81" s="4" t="s">
        <v>17</v>
      </c>
      <c r="C81" s="4" t="s">
        <v>55</v>
      </c>
      <c r="D81" s="5">
        <f>SUM(D82:D89)</f>
        <v>0</v>
      </c>
      <c r="E81" s="5">
        <f>SUM(E82:E89)</f>
        <v>0</v>
      </c>
      <c r="F81" s="5">
        <f>SUM(F82:F89)</f>
        <v>0</v>
      </c>
    </row>
    <row r="82" spans="2:6" ht="12.75" hidden="1">
      <c r="B82" s="6">
        <v>1</v>
      </c>
      <c r="C82" s="6" t="s">
        <v>57</v>
      </c>
      <c r="D82" s="7"/>
      <c r="E82" s="7"/>
      <c r="F82" s="7"/>
    </row>
    <row r="83" spans="2:6" ht="12.75" hidden="1">
      <c r="B83" s="8">
        <f aca="true" t="shared" si="3" ref="B83:B89">B82+1</f>
        <v>2</v>
      </c>
      <c r="C83" s="8" t="s">
        <v>59</v>
      </c>
      <c r="D83" s="9"/>
      <c r="E83" s="9"/>
      <c r="F83" s="9"/>
    </row>
    <row r="84" spans="2:6" ht="12.75" hidden="1">
      <c r="B84" s="8">
        <f t="shared" si="3"/>
        <v>3</v>
      </c>
      <c r="C84" s="8" t="s">
        <v>61</v>
      </c>
      <c r="D84" s="9"/>
      <c r="E84" s="9"/>
      <c r="F84" s="9"/>
    </row>
    <row r="85" spans="2:6" ht="12.75" hidden="1">
      <c r="B85" s="8">
        <f t="shared" si="3"/>
        <v>4</v>
      </c>
      <c r="C85" s="8" t="s">
        <v>63</v>
      </c>
      <c r="D85" s="9"/>
      <c r="E85" s="9"/>
      <c r="F85" s="9"/>
    </row>
    <row r="86" spans="2:6" ht="12.75" hidden="1">
      <c r="B86" s="8">
        <f t="shared" si="3"/>
        <v>5</v>
      </c>
      <c r="C86" s="8" t="s">
        <v>65</v>
      </c>
      <c r="D86" s="9"/>
      <c r="E86" s="9"/>
      <c r="F86" s="9"/>
    </row>
    <row r="87" spans="2:6" ht="12.75" hidden="1">
      <c r="B87" s="8">
        <f t="shared" si="3"/>
        <v>6</v>
      </c>
      <c r="C87" s="8" t="s">
        <v>67</v>
      </c>
      <c r="D87" s="9"/>
      <c r="E87" s="9"/>
      <c r="F87" s="9"/>
    </row>
    <row r="88" spans="2:6" ht="12.75" hidden="1">
      <c r="B88" s="8">
        <f t="shared" si="3"/>
        <v>7</v>
      </c>
      <c r="C88" s="8" t="s">
        <v>70</v>
      </c>
      <c r="D88" s="9"/>
      <c r="E88" s="9"/>
      <c r="F88" s="9"/>
    </row>
    <row r="89" spans="2:6" ht="13.5" hidden="1" thickBot="1">
      <c r="B89" s="10">
        <f t="shared" si="3"/>
        <v>8</v>
      </c>
      <c r="C89" s="10" t="s">
        <v>72</v>
      </c>
      <c r="D89" s="11"/>
      <c r="E89" s="11"/>
      <c r="F89" s="11"/>
    </row>
    <row r="90" spans="2:6" ht="13.5" thickBot="1">
      <c r="B90" s="4" t="s">
        <v>20</v>
      </c>
      <c r="C90" s="4" t="s">
        <v>74</v>
      </c>
      <c r="D90" s="5">
        <f>Mérleg!J36</f>
        <v>2446</v>
      </c>
      <c r="E90" s="5">
        <f>SUM(E91:E99)</f>
        <v>0</v>
      </c>
      <c r="F90" s="5">
        <f>Mérleg!L20</f>
        <v>4298</v>
      </c>
    </row>
    <row r="91" spans="2:6" ht="12.75" hidden="1">
      <c r="B91" s="6">
        <v>1</v>
      </c>
      <c r="C91" s="6" t="s">
        <v>76</v>
      </c>
      <c r="D91" s="7"/>
      <c r="E91" s="7"/>
      <c r="F91" s="7"/>
    </row>
    <row r="92" spans="2:6" ht="12.75" hidden="1">
      <c r="B92" s="8"/>
      <c r="C92" s="8" t="s">
        <v>78</v>
      </c>
      <c r="D92" s="9"/>
      <c r="E92" s="9"/>
      <c r="F92" s="9"/>
    </row>
    <row r="93" spans="2:6" ht="12.75" hidden="1">
      <c r="B93" s="8">
        <v>2</v>
      </c>
      <c r="C93" s="8" t="s">
        <v>80</v>
      </c>
      <c r="D93" s="9"/>
      <c r="E93" s="9"/>
      <c r="F93" s="9"/>
    </row>
    <row r="94" spans="2:6" ht="12.75" hidden="1">
      <c r="B94" s="8">
        <f aca="true" t="shared" si="4" ref="B94:B99">B93+1</f>
        <v>3</v>
      </c>
      <c r="C94" s="8" t="s">
        <v>82</v>
      </c>
      <c r="D94" s="9"/>
      <c r="E94" s="9"/>
      <c r="F94" s="9"/>
    </row>
    <row r="95" spans="2:6" ht="12.75" hidden="1">
      <c r="B95" s="8">
        <f t="shared" si="4"/>
        <v>4</v>
      </c>
      <c r="C95" s="8" t="s">
        <v>84</v>
      </c>
      <c r="D95" s="9">
        <v>119</v>
      </c>
      <c r="E95" s="9"/>
      <c r="F95" s="9">
        <v>119</v>
      </c>
    </row>
    <row r="96" spans="2:6" ht="12.75" hidden="1">
      <c r="B96" s="8">
        <f t="shared" si="4"/>
        <v>5</v>
      </c>
      <c r="C96" s="8" t="s">
        <v>86</v>
      </c>
      <c r="D96" s="9"/>
      <c r="E96" s="9"/>
      <c r="F96" s="9"/>
    </row>
    <row r="97" spans="2:6" ht="12.75" hidden="1">
      <c r="B97" s="8">
        <f t="shared" si="4"/>
        <v>6</v>
      </c>
      <c r="C97" s="8" t="s">
        <v>88</v>
      </c>
      <c r="D97" s="9"/>
      <c r="E97" s="9"/>
      <c r="F97" s="9"/>
    </row>
    <row r="98" spans="2:6" ht="12.75" hidden="1">
      <c r="B98" s="8">
        <f t="shared" si="4"/>
        <v>7</v>
      </c>
      <c r="C98" s="8" t="s">
        <v>90</v>
      </c>
      <c r="D98" s="9"/>
      <c r="E98" s="9"/>
      <c r="F98" s="9"/>
    </row>
    <row r="99" spans="2:6" ht="13.5" hidden="1" thickBot="1">
      <c r="B99" s="10">
        <f t="shared" si="4"/>
        <v>8</v>
      </c>
      <c r="C99" s="10" t="s">
        <v>92</v>
      </c>
      <c r="D99" s="11">
        <v>1005</v>
      </c>
      <c r="E99" s="11"/>
      <c r="F99" s="11">
        <v>1005</v>
      </c>
    </row>
    <row r="100" spans="2:6" ht="13.5" thickBot="1">
      <c r="B100" s="4" t="s">
        <v>94</v>
      </c>
      <c r="C100" s="4" t="s">
        <v>95</v>
      </c>
      <c r="D100" s="5">
        <f>Mérleg!J47</f>
        <v>63468</v>
      </c>
      <c r="E100" s="5">
        <f>SUM(E101:E103)</f>
        <v>0</v>
      </c>
      <c r="F100" s="5">
        <f>Mérleg!L47</f>
        <v>59555</v>
      </c>
    </row>
    <row r="101" spans="2:6" ht="12.75" hidden="1">
      <c r="B101" s="6">
        <v>1</v>
      </c>
      <c r="C101" s="6" t="s">
        <v>97</v>
      </c>
      <c r="D101" s="7"/>
      <c r="E101" s="7"/>
      <c r="F101" s="7"/>
    </row>
    <row r="102" spans="2:6" ht="12.75" hidden="1">
      <c r="B102" s="8">
        <f>B101+1</f>
        <v>2</v>
      </c>
      <c r="C102" s="8" t="s">
        <v>99</v>
      </c>
      <c r="D102" s="9">
        <v>36</v>
      </c>
      <c r="E102" s="9"/>
      <c r="F102" s="9">
        <v>36</v>
      </c>
    </row>
    <row r="103" spans="2:6" ht="13.5" hidden="1" thickBot="1">
      <c r="B103" s="10">
        <f>B102+1</f>
        <v>3</v>
      </c>
      <c r="C103" s="10" t="s">
        <v>101</v>
      </c>
      <c r="D103" s="11"/>
      <c r="E103" s="11"/>
      <c r="F103" s="11"/>
    </row>
    <row r="104" spans="2:6" ht="13.5" thickBot="1">
      <c r="B104" s="4"/>
      <c r="C104" s="4" t="s">
        <v>103</v>
      </c>
      <c r="D104" s="5">
        <f>D63+D72+D76+D100</f>
        <v>104725</v>
      </c>
      <c r="E104" s="5">
        <f>E63+E72+E76+E100</f>
        <v>0</v>
      </c>
      <c r="F104" s="5">
        <f>F63+F72+F76+F100</f>
        <v>103223</v>
      </c>
    </row>
    <row r="109" ht="12.75">
      <c r="C109" s="13"/>
    </row>
    <row r="110" ht="12.75">
      <c r="C110" s="13"/>
    </row>
    <row r="111" spans="2:5" ht="12.75">
      <c r="B111" s="16"/>
      <c r="E111" s="15"/>
    </row>
    <row r="112" spans="2:5" ht="12.75">
      <c r="B112" s="16"/>
      <c r="E112" s="15"/>
    </row>
    <row r="113" spans="2:5" ht="12.75">
      <c r="B113" s="16"/>
      <c r="E113" s="15"/>
    </row>
    <row r="114" spans="2:5" ht="12.75">
      <c r="B114" s="16"/>
      <c r="E114" s="15"/>
    </row>
    <row r="115" spans="3:5" ht="12.75">
      <c r="C115" s="13"/>
      <c r="E115" s="18"/>
    </row>
    <row r="116" spans="2:5" ht="12.75">
      <c r="B116" s="16"/>
      <c r="E116" s="15"/>
    </row>
    <row r="117" spans="2:5" ht="12.75">
      <c r="B117" s="16"/>
      <c r="E117" s="15"/>
    </row>
    <row r="118" ht="12.75">
      <c r="C118" s="13"/>
    </row>
    <row r="119" ht="12.75">
      <c r="C119" s="13"/>
    </row>
    <row r="120" spans="2:5" ht="12.75">
      <c r="B120" s="16"/>
      <c r="E120" s="15"/>
    </row>
    <row r="121" spans="2:5" ht="12.75">
      <c r="B121" s="16"/>
      <c r="E121" s="15"/>
    </row>
    <row r="122" spans="2:5" ht="12.75">
      <c r="B122" s="16"/>
      <c r="E122" s="15"/>
    </row>
    <row r="123" spans="2:5" ht="12.75">
      <c r="B123" s="16"/>
      <c r="E123" s="15"/>
    </row>
    <row r="124" spans="2:5" ht="12.75">
      <c r="B124" s="16"/>
      <c r="E124" s="15"/>
    </row>
    <row r="125" spans="2:5" ht="12.75">
      <c r="B125" s="16"/>
      <c r="E125" s="15"/>
    </row>
    <row r="126" spans="2:5" ht="12.75">
      <c r="B126" s="16"/>
      <c r="E126" s="15"/>
    </row>
    <row r="127" spans="2:5" ht="12.75">
      <c r="B127" s="16"/>
      <c r="E127" s="15"/>
    </row>
    <row r="128" spans="2:5" ht="12.75">
      <c r="B128" s="16"/>
      <c r="E128" s="15"/>
    </row>
    <row r="129" spans="2:5" ht="12.75">
      <c r="B129" s="16"/>
      <c r="E129" s="15"/>
    </row>
    <row r="130" spans="2:5" ht="12.75">
      <c r="B130" s="16"/>
      <c r="E130" s="15"/>
    </row>
    <row r="132" spans="3:5" ht="12.75">
      <c r="C132" s="13"/>
      <c r="E132" s="18"/>
    </row>
  </sheetData>
  <sheetProtection/>
  <mergeCells count="3">
    <mergeCell ref="A2:F2"/>
    <mergeCell ref="A3:F3"/>
    <mergeCell ref="A4:F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&amp;CMérleg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8">
      <selection activeCell="K38" sqref="K38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41.421875" style="0" customWidth="1"/>
    <col min="4" max="6" width="12.7109375" style="0" customWidth="1"/>
  </cols>
  <sheetData>
    <row r="2" spans="1:6" ht="12.75">
      <c r="A2" s="82" t="s">
        <v>268</v>
      </c>
      <c r="B2" s="82"/>
      <c r="C2" s="82"/>
      <c r="D2" s="82"/>
      <c r="E2" s="82"/>
      <c r="F2" s="82"/>
    </row>
    <row r="3" spans="1:6" ht="12.75">
      <c r="A3" s="82" t="s">
        <v>196</v>
      </c>
      <c r="B3" s="82"/>
      <c r="C3" s="82"/>
      <c r="D3" s="82"/>
      <c r="E3" s="82"/>
      <c r="F3" s="82"/>
    </row>
    <row r="4" spans="1:6" ht="12.75">
      <c r="A4" s="83" t="s">
        <v>267</v>
      </c>
      <c r="B4" s="84"/>
      <c r="C4" s="84"/>
      <c r="D4" s="84"/>
      <c r="E4" s="84"/>
      <c r="F4" s="84"/>
    </row>
    <row r="5" ht="12.75">
      <c r="F5" s="37" t="s">
        <v>190</v>
      </c>
    </row>
    <row r="6" spans="3:6" ht="12.75">
      <c r="C6" s="3" t="s">
        <v>3</v>
      </c>
      <c r="D6" s="3" t="s">
        <v>4</v>
      </c>
      <c r="E6" s="3" t="s">
        <v>5</v>
      </c>
      <c r="F6" s="3" t="s">
        <v>6</v>
      </c>
    </row>
    <row r="7" spans="2:6" ht="12.75">
      <c r="B7" s="8">
        <v>1</v>
      </c>
      <c r="C7" s="8" t="s">
        <v>127</v>
      </c>
      <c r="D7" s="9">
        <f>eredménykimutatás!D7+eredménykimutatás!E7</f>
        <v>7835</v>
      </c>
      <c r="E7" s="9">
        <v>0</v>
      </c>
      <c r="F7" s="9">
        <f>eredménykimutatás!F7+eredménykimutatás!G7</f>
        <v>6844</v>
      </c>
    </row>
    <row r="8" spans="2:6" ht="13.5" hidden="1" thickBot="1">
      <c r="B8" s="10">
        <f>B7+1</f>
        <v>2</v>
      </c>
      <c r="C8" s="10" t="s">
        <v>126</v>
      </c>
      <c r="D8" s="11"/>
      <c r="E8" s="11"/>
      <c r="F8" s="11"/>
    </row>
    <row r="9" spans="2:6" ht="13.5" hidden="1" thickBot="1">
      <c r="B9" s="4" t="s">
        <v>11</v>
      </c>
      <c r="C9" s="4" t="s">
        <v>127</v>
      </c>
      <c r="D9" s="5">
        <f>D7+D8</f>
        <v>7835</v>
      </c>
      <c r="E9" s="5">
        <f>E7+E8</f>
        <v>0</v>
      </c>
      <c r="F9" s="5">
        <f>F7+F8</f>
        <v>6844</v>
      </c>
    </row>
    <row r="10" spans="2:6" ht="12.75" hidden="1">
      <c r="B10" s="6">
        <f>B8+1</f>
        <v>3</v>
      </c>
      <c r="C10" s="6" t="s">
        <v>128</v>
      </c>
      <c r="D10" s="7"/>
      <c r="E10" s="7"/>
      <c r="F10" s="7"/>
    </row>
    <row r="11" spans="2:6" ht="13.5" hidden="1" thickBot="1">
      <c r="B11" s="10">
        <f>B10+1</f>
        <v>4</v>
      </c>
      <c r="C11" s="10" t="s">
        <v>129</v>
      </c>
      <c r="D11" s="11"/>
      <c r="E11" s="11"/>
      <c r="F11" s="11"/>
    </row>
    <row r="12" spans="1:6" ht="12.75">
      <c r="A12" s="38"/>
      <c r="B12" s="44">
        <v>2</v>
      </c>
      <c r="C12" s="44" t="s">
        <v>130</v>
      </c>
      <c r="D12" s="45">
        <f>D10+D11</f>
        <v>0</v>
      </c>
      <c r="E12" s="45">
        <f>E10+E11</f>
        <v>0</v>
      </c>
      <c r="F12" s="45">
        <f>F10+F11</f>
        <v>0</v>
      </c>
    </row>
    <row r="13" spans="1:6" ht="12.75">
      <c r="A13" s="38"/>
      <c r="B13" s="44">
        <v>3</v>
      </c>
      <c r="C13" s="44" t="s">
        <v>131</v>
      </c>
      <c r="D13" s="45">
        <f>SUM(D14:D19)</f>
        <v>8790</v>
      </c>
      <c r="E13" s="45">
        <v>0</v>
      </c>
      <c r="F13" s="45">
        <v>4282</v>
      </c>
    </row>
    <row r="14" spans="2:6" ht="12.75">
      <c r="B14" s="6"/>
      <c r="C14" s="19" t="s">
        <v>197</v>
      </c>
      <c r="D14" s="7"/>
      <c r="E14" s="7"/>
      <c r="F14" s="7"/>
    </row>
    <row r="15" spans="2:6" ht="12.75">
      <c r="B15" s="8"/>
      <c r="C15" s="44" t="s">
        <v>198</v>
      </c>
      <c r="D15" s="9"/>
      <c r="E15" s="9"/>
      <c r="F15" s="9"/>
    </row>
    <row r="16" spans="2:6" ht="12.75">
      <c r="B16" s="8"/>
      <c r="C16" s="46" t="s">
        <v>199</v>
      </c>
      <c r="D16" s="9"/>
      <c r="E16" s="9"/>
      <c r="F16" s="9"/>
    </row>
    <row r="17" spans="2:6" ht="12.75">
      <c r="B17" s="8"/>
      <c r="C17" s="46" t="s">
        <v>200</v>
      </c>
      <c r="D17" s="9">
        <v>3991</v>
      </c>
      <c r="E17" s="9"/>
      <c r="F17" s="9">
        <v>4206</v>
      </c>
    </row>
    <row r="18" spans="2:6" ht="12.75">
      <c r="B18" s="8"/>
      <c r="C18" s="46" t="s">
        <v>201</v>
      </c>
      <c r="D18" s="9">
        <v>4419</v>
      </c>
      <c r="E18" s="9"/>
      <c r="F18" s="9">
        <v>0</v>
      </c>
    </row>
    <row r="19" spans="2:6" ht="12.75">
      <c r="B19" s="10"/>
      <c r="C19" s="47" t="s">
        <v>202</v>
      </c>
      <c r="D19" s="11">
        <v>380</v>
      </c>
      <c r="E19" s="11"/>
      <c r="F19" s="11">
        <v>76</v>
      </c>
    </row>
    <row r="20" spans="2:6" ht="12.75">
      <c r="B20" s="44">
        <v>4</v>
      </c>
      <c r="C20" s="44" t="s">
        <v>152</v>
      </c>
      <c r="D20" s="45">
        <v>142</v>
      </c>
      <c r="E20" s="45">
        <f>SUM(E15:E19)</f>
        <v>0</v>
      </c>
      <c r="F20" s="45">
        <v>182</v>
      </c>
    </row>
    <row r="21" spans="2:6" ht="12.75">
      <c r="B21" s="6">
        <v>5</v>
      </c>
      <c r="C21" s="19" t="s">
        <v>161</v>
      </c>
      <c r="D21" s="7">
        <v>0</v>
      </c>
      <c r="E21" s="7"/>
      <c r="F21" s="7">
        <v>0</v>
      </c>
    </row>
    <row r="22" spans="2:6" ht="12.75">
      <c r="B22" s="8"/>
      <c r="C22" s="20" t="s">
        <v>203</v>
      </c>
      <c r="D22" s="9"/>
      <c r="E22" s="9"/>
      <c r="F22" s="9"/>
    </row>
    <row r="23" spans="2:6" ht="12.75">
      <c r="B23" s="8"/>
      <c r="C23" s="44" t="s">
        <v>198</v>
      </c>
      <c r="D23" s="9"/>
      <c r="E23" s="9"/>
      <c r="F23" s="9"/>
    </row>
    <row r="24" spans="2:6" ht="12.75">
      <c r="B24" s="8"/>
      <c r="C24" s="46" t="s">
        <v>199</v>
      </c>
      <c r="D24" s="9"/>
      <c r="E24" s="9"/>
      <c r="F24" s="9"/>
    </row>
    <row r="25" spans="2:6" ht="12.75">
      <c r="B25" s="8"/>
      <c r="C25" s="46" t="s">
        <v>200</v>
      </c>
      <c r="D25" s="9"/>
      <c r="E25" s="9"/>
      <c r="F25" s="9"/>
    </row>
    <row r="26" spans="2:6" ht="12.75">
      <c r="B26" s="8"/>
      <c r="C26" s="46" t="s">
        <v>201</v>
      </c>
      <c r="D26" s="9"/>
      <c r="E26" s="9"/>
      <c r="F26" s="9"/>
    </row>
    <row r="27" spans="2:6" ht="12.75">
      <c r="B27" s="10"/>
      <c r="C27" s="47" t="s">
        <v>202</v>
      </c>
      <c r="D27" s="11"/>
      <c r="E27" s="11"/>
      <c r="F27" s="11"/>
    </row>
    <row r="28" spans="2:6" ht="13.5" thickBot="1">
      <c r="B28" s="48">
        <v>6</v>
      </c>
      <c r="C28" s="48" t="s">
        <v>204</v>
      </c>
      <c r="D28" s="49">
        <v>56112</v>
      </c>
      <c r="E28" s="49">
        <v>0</v>
      </c>
      <c r="F28" s="49">
        <v>55694</v>
      </c>
    </row>
    <row r="29" spans="2:6" ht="13.5" thickBot="1">
      <c r="B29" s="50" t="s">
        <v>205</v>
      </c>
      <c r="C29" s="51" t="s">
        <v>175</v>
      </c>
      <c r="D29" s="52">
        <f>D7+D12+D13+D20+D21+D28+D27</f>
        <v>72879</v>
      </c>
      <c r="E29" s="52">
        <f>E7+E12+E13+E20+E21+E28</f>
        <v>0</v>
      </c>
      <c r="F29" s="52">
        <f>F7+F12+F13+F20+F21+F28+F27</f>
        <v>67002</v>
      </c>
    </row>
    <row r="30" spans="2:6" ht="12.75">
      <c r="B30" s="6">
        <v>7</v>
      </c>
      <c r="C30" s="19" t="s">
        <v>206</v>
      </c>
      <c r="D30" s="7">
        <f>eredménykimutatás!D20</f>
        <v>33368</v>
      </c>
      <c r="E30" s="7"/>
      <c r="F30" s="7">
        <f>eredménykimutatás!F20</f>
        <v>31677</v>
      </c>
    </row>
    <row r="31" spans="2:6" ht="12.75">
      <c r="B31" s="8">
        <v>8</v>
      </c>
      <c r="C31" s="20" t="s">
        <v>207</v>
      </c>
      <c r="D31" s="9">
        <f>eredménykimutatás!D24</f>
        <v>22935</v>
      </c>
      <c r="E31" s="9"/>
      <c r="F31" s="9">
        <f>eredménykimutatás!F24</f>
        <v>22833</v>
      </c>
    </row>
    <row r="32" spans="2:6" ht="12.75">
      <c r="B32" s="8">
        <v>9</v>
      </c>
      <c r="C32" s="20" t="s">
        <v>143</v>
      </c>
      <c r="D32" s="9">
        <f>eredménykimutatás!D25</f>
        <v>7600</v>
      </c>
      <c r="E32" s="9"/>
      <c r="F32" s="9">
        <f>eredménykimutatás!F25</f>
        <v>7110</v>
      </c>
    </row>
    <row r="33" spans="2:6" ht="12.75">
      <c r="B33" s="8">
        <v>10</v>
      </c>
      <c r="C33" s="20" t="s">
        <v>208</v>
      </c>
      <c r="D33" s="9">
        <f>eredménykimutatás!D26</f>
        <v>6068</v>
      </c>
      <c r="E33" s="9"/>
      <c r="F33" s="9">
        <f>eredménykimutatás!F26</f>
        <v>4635</v>
      </c>
    </row>
    <row r="34" spans="2:6" ht="12.75">
      <c r="B34" s="8">
        <v>11</v>
      </c>
      <c r="C34" s="20" t="s">
        <v>157</v>
      </c>
      <c r="D34" s="9">
        <f>eredménykimutatás!D45</f>
        <v>58</v>
      </c>
      <c r="E34" s="9"/>
      <c r="F34" s="9">
        <f>eredménykimutatás!F45</f>
        <v>188</v>
      </c>
    </row>
    <row r="35" spans="2:6" ht="13.5" thickBot="1">
      <c r="B35" s="10">
        <v>12</v>
      </c>
      <c r="C35" s="21" t="s">
        <v>209</v>
      </c>
      <c r="D35" s="11"/>
      <c r="E35" s="11"/>
      <c r="F35" s="11"/>
    </row>
    <row r="36" spans="2:6" ht="13.5" thickBot="1">
      <c r="B36" s="50" t="s">
        <v>210</v>
      </c>
      <c r="C36" s="51" t="s">
        <v>211</v>
      </c>
      <c r="D36" s="53">
        <f>SUM(D30:D35)</f>
        <v>70029</v>
      </c>
      <c r="E36" s="52">
        <f>SUM(E30:E35)</f>
        <v>0</v>
      </c>
      <c r="F36" s="53">
        <f>SUM(F30:F35)</f>
        <v>66443</v>
      </c>
    </row>
    <row r="37" spans="2:6" ht="13.5" thickBot="1">
      <c r="B37" s="4" t="s">
        <v>212</v>
      </c>
      <c r="C37" s="4" t="s">
        <v>164</v>
      </c>
      <c r="D37" s="5">
        <f>D29-D36</f>
        <v>2850</v>
      </c>
      <c r="E37" s="5">
        <f>E29-E36</f>
        <v>0</v>
      </c>
      <c r="F37" s="5">
        <f>F29-F36</f>
        <v>559</v>
      </c>
    </row>
    <row r="38" spans="2:6" ht="13.5" thickBot="1">
      <c r="B38" s="4" t="s">
        <v>213</v>
      </c>
      <c r="C38" s="50" t="s">
        <v>166</v>
      </c>
      <c r="D38" s="53">
        <v>0</v>
      </c>
      <c r="E38" s="52"/>
      <c r="F38" s="53">
        <v>0</v>
      </c>
    </row>
    <row r="39" spans="2:7" ht="13.5" thickBot="1">
      <c r="B39" s="50" t="s">
        <v>214</v>
      </c>
      <c r="C39" s="51" t="s">
        <v>215</v>
      </c>
      <c r="D39" s="53">
        <v>0</v>
      </c>
      <c r="E39" s="52">
        <v>0</v>
      </c>
      <c r="F39" s="53">
        <v>0</v>
      </c>
      <c r="G39" t="s">
        <v>269</v>
      </c>
    </row>
    <row r="40" spans="2:6" ht="13.5" thickBot="1">
      <c r="B40" s="50" t="s">
        <v>216</v>
      </c>
      <c r="C40" s="51" t="s">
        <v>217</v>
      </c>
      <c r="D40" s="53">
        <f>D37-D38-D39</f>
        <v>2850</v>
      </c>
      <c r="E40" s="52">
        <f>E37-E38-E39</f>
        <v>0</v>
      </c>
      <c r="F40" s="53">
        <f>F37-F38-F39</f>
        <v>559</v>
      </c>
    </row>
    <row r="41" spans="1:6" ht="12.75">
      <c r="A41" s="38"/>
      <c r="B41" s="38"/>
      <c r="C41" s="54"/>
      <c r="D41" s="43"/>
      <c r="E41" s="43"/>
      <c r="F41" s="43"/>
    </row>
    <row r="42" spans="1:6" ht="12.75">
      <c r="A42" s="38"/>
      <c r="B42" s="38"/>
      <c r="C42" s="54"/>
      <c r="D42" s="43"/>
      <c r="E42" s="43"/>
      <c r="F42" s="43"/>
    </row>
    <row r="43" spans="1:6" ht="12.75">
      <c r="A43" s="38"/>
      <c r="B43" s="38"/>
      <c r="C43" s="54"/>
      <c r="D43" s="43"/>
      <c r="E43" s="43"/>
      <c r="F43" s="43"/>
    </row>
    <row r="44" spans="1:6" ht="12.75">
      <c r="A44" s="38"/>
      <c r="B44" s="38"/>
      <c r="C44" s="54"/>
      <c r="D44" s="43"/>
      <c r="E44" s="43"/>
      <c r="F44" s="43"/>
    </row>
    <row r="45" spans="1:6" ht="12.75">
      <c r="A45" s="38"/>
      <c r="B45" s="41"/>
      <c r="C45" s="41"/>
      <c r="D45" s="42"/>
      <c r="E45" s="42"/>
      <c r="F45" s="42"/>
    </row>
    <row r="46" spans="1:6" ht="12.75">
      <c r="A46" s="38"/>
      <c r="B46" s="41"/>
      <c r="C46" s="41"/>
      <c r="D46" s="42"/>
      <c r="E46" s="42"/>
      <c r="F46" s="42"/>
    </row>
    <row r="47" spans="1:6" ht="12.75">
      <c r="A47" s="38"/>
      <c r="B47" s="41"/>
      <c r="C47" s="41"/>
      <c r="D47" s="42"/>
      <c r="E47" s="42"/>
      <c r="F47" s="42"/>
    </row>
    <row r="48" spans="1:6" ht="12.75">
      <c r="A48" s="38"/>
      <c r="B48" s="38"/>
      <c r="C48" s="54"/>
      <c r="D48" s="43"/>
      <c r="E48" s="43"/>
      <c r="F48" s="43"/>
    </row>
    <row r="49" spans="1:6" ht="12.75">
      <c r="A49" s="38"/>
      <c r="B49" s="38"/>
      <c r="C49" s="54"/>
      <c r="D49" s="43"/>
      <c r="E49" s="43"/>
      <c r="F49" s="43"/>
    </row>
    <row r="50" spans="1:6" ht="12.75">
      <c r="A50" s="38"/>
      <c r="B50" s="41"/>
      <c r="C50" s="41"/>
      <c r="D50" s="42"/>
      <c r="E50" s="42"/>
      <c r="F50" s="42"/>
    </row>
    <row r="51" spans="1:6" ht="12.75">
      <c r="A51" s="38"/>
      <c r="B51" s="41"/>
      <c r="C51" s="41"/>
      <c r="D51" s="42"/>
      <c r="E51" s="42"/>
      <c r="F51" s="42"/>
    </row>
    <row r="52" spans="1:6" ht="12.75">
      <c r="A52" s="38"/>
      <c r="B52" s="38"/>
      <c r="C52" s="54"/>
      <c r="D52" s="43"/>
      <c r="E52" s="43"/>
      <c r="F52" s="43"/>
    </row>
    <row r="53" spans="1:6" ht="12.75">
      <c r="A53" s="38"/>
      <c r="B53" s="41"/>
      <c r="C53" s="41"/>
      <c r="D53" s="42"/>
      <c r="E53" s="42"/>
      <c r="F53" s="42"/>
    </row>
    <row r="54" spans="1:6" ht="12.75">
      <c r="A54" s="38"/>
      <c r="B54" s="38"/>
      <c r="C54" s="54"/>
      <c r="D54" s="43"/>
      <c r="E54" s="43"/>
      <c r="F54" s="43"/>
    </row>
    <row r="55" spans="1:6" ht="12.75">
      <c r="A55" s="38"/>
      <c r="B55" s="38"/>
      <c r="C55" s="54"/>
      <c r="D55" s="43"/>
      <c r="E55" s="43"/>
      <c r="F55" s="43"/>
    </row>
    <row r="56" spans="1:6" ht="12.75">
      <c r="A56" s="38"/>
      <c r="B56" s="41"/>
      <c r="C56" s="41"/>
      <c r="D56" s="42"/>
      <c r="E56" s="42"/>
      <c r="F56" s="42"/>
    </row>
  </sheetData>
  <sheetProtection/>
  <mergeCells count="3">
    <mergeCell ref="A2:F2"/>
    <mergeCell ref="A3:F3"/>
    <mergeCell ref="A4:F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41.421875" style="0" customWidth="1"/>
    <col min="4" max="6" width="12.7109375" style="0" customWidth="1"/>
  </cols>
  <sheetData>
    <row r="2" spans="1:6" ht="12.75">
      <c r="A2" s="82" t="s">
        <v>266</v>
      </c>
      <c r="B2" s="82"/>
      <c r="C2" s="82"/>
      <c r="D2" s="82"/>
      <c r="E2" s="82"/>
      <c r="F2" s="82"/>
    </row>
    <row r="3" ht="12.75">
      <c r="A3" s="55"/>
    </row>
    <row r="4" spans="1:6" ht="12.75">
      <c r="A4" s="83" t="s">
        <v>267</v>
      </c>
      <c r="B4" s="84"/>
      <c r="C4" s="84"/>
      <c r="D4" s="84"/>
      <c r="E4" s="84"/>
      <c r="F4" s="84"/>
    </row>
    <row r="5" ht="12.75">
      <c r="F5" s="37" t="s">
        <v>190</v>
      </c>
    </row>
    <row r="6" spans="1:5" ht="13.5" thickBot="1">
      <c r="A6" t="s">
        <v>218</v>
      </c>
      <c r="C6" t="s">
        <v>3</v>
      </c>
      <c r="D6" t="s">
        <v>4</v>
      </c>
      <c r="E6" t="s">
        <v>5</v>
      </c>
    </row>
    <row r="7" spans="1:6" ht="13.5" thickBot="1">
      <c r="A7">
        <v>1</v>
      </c>
      <c r="B7" s="56" t="s">
        <v>7</v>
      </c>
      <c r="C7" s="56" t="s">
        <v>219</v>
      </c>
      <c r="D7" s="5">
        <f>SUM(D8+D13+D14+D15+D16)</f>
        <v>70561</v>
      </c>
      <c r="E7" s="5">
        <f>SUM(E8+E13+E14+E15+E16)</f>
        <v>0</v>
      </c>
      <c r="F7" s="5">
        <f>SUM(F8+F13+F14+F15+F16)</f>
        <v>66899</v>
      </c>
    </row>
    <row r="8" spans="1:6" ht="12.75">
      <c r="A8">
        <f aca="true" t="shared" si="0" ref="A8:A37">A7+1</f>
        <v>2</v>
      </c>
      <c r="B8" s="6">
        <v>1</v>
      </c>
      <c r="C8" s="6" t="s">
        <v>220</v>
      </c>
      <c r="D8" s="7">
        <f>SUM(D9:D12)</f>
        <v>0</v>
      </c>
      <c r="E8" s="7">
        <f>SUM(E9:E12)</f>
        <v>0</v>
      </c>
      <c r="F8" s="7">
        <f>SUM(F9:F12)</f>
        <v>0</v>
      </c>
    </row>
    <row r="9" spans="1:6" ht="12.75">
      <c r="A9">
        <f t="shared" si="0"/>
        <v>3</v>
      </c>
      <c r="B9" s="8"/>
      <c r="C9" s="8" t="s">
        <v>221</v>
      </c>
      <c r="D9" s="9"/>
      <c r="E9" s="9"/>
      <c r="F9" s="9"/>
    </row>
    <row r="10" spans="1:6" ht="12.75">
      <c r="A10">
        <f t="shared" si="0"/>
        <v>4</v>
      </c>
      <c r="B10" s="8"/>
      <c r="C10" s="8" t="s">
        <v>222</v>
      </c>
      <c r="D10" s="9"/>
      <c r="E10" s="9"/>
      <c r="F10" s="9"/>
    </row>
    <row r="11" spans="1:6" ht="12.75">
      <c r="A11">
        <f t="shared" si="0"/>
        <v>5</v>
      </c>
      <c r="B11" s="8"/>
      <c r="C11" s="8" t="s">
        <v>223</v>
      </c>
      <c r="D11" s="9"/>
      <c r="E11" s="9"/>
      <c r="F11" s="9"/>
    </row>
    <row r="12" spans="1:6" ht="12.75">
      <c r="A12">
        <f t="shared" si="0"/>
        <v>6</v>
      </c>
      <c r="B12" s="8"/>
      <c r="C12" s="8" t="s">
        <v>224</v>
      </c>
      <c r="D12" s="9"/>
      <c r="E12" s="9"/>
      <c r="F12" s="9"/>
    </row>
    <row r="13" spans="1:6" ht="12.75">
      <c r="A13">
        <f t="shared" si="0"/>
        <v>7</v>
      </c>
      <c r="B13" s="8">
        <v>2</v>
      </c>
      <c r="C13" s="8" t="s">
        <v>225</v>
      </c>
      <c r="D13" s="9">
        <f>'eredménykimutatás (2)'!D17</f>
        <v>3991</v>
      </c>
      <c r="E13" s="9"/>
      <c r="F13" s="9">
        <f>'eredménykimutatás (2)'!F17+'eredménykimutatás (2)'!F18</f>
        <v>4206</v>
      </c>
    </row>
    <row r="14" spans="1:6" ht="12.75">
      <c r="A14">
        <f t="shared" si="0"/>
        <v>8</v>
      </c>
      <c r="B14" s="8">
        <v>3</v>
      </c>
      <c r="C14" s="8" t="s">
        <v>226</v>
      </c>
      <c r="D14" s="9">
        <v>8844</v>
      </c>
      <c r="E14" s="9"/>
      <c r="F14" s="9">
        <f>'eredménykimutatás (2)'!F7-eredménykimutatás!G7</f>
        <v>6844</v>
      </c>
    </row>
    <row r="15" spans="1:6" ht="12.75">
      <c r="A15">
        <f t="shared" si="0"/>
        <v>9</v>
      </c>
      <c r="B15" s="8">
        <v>4</v>
      </c>
      <c r="C15" s="8" t="s">
        <v>227</v>
      </c>
      <c r="D15" s="9">
        <f>'eredménykimutatás (2)'!D28</f>
        <v>56112</v>
      </c>
      <c r="E15" s="9"/>
      <c r="F15" s="9">
        <f>'eredménykimutatás (2)'!F28</f>
        <v>55694</v>
      </c>
    </row>
    <row r="16" spans="1:6" ht="13.5" thickBot="1">
      <c r="A16">
        <f t="shared" si="0"/>
        <v>10</v>
      </c>
      <c r="B16" s="10">
        <v>5</v>
      </c>
      <c r="C16" s="10" t="s">
        <v>228</v>
      </c>
      <c r="D16" s="11">
        <v>1614</v>
      </c>
      <c r="E16" s="11"/>
      <c r="F16" s="11">
        <f>'eredménykimutatás (2)'!F19+eredménykimutatás!F38</f>
        <v>155</v>
      </c>
    </row>
    <row r="17" spans="1:6" ht="13.5" thickBot="1">
      <c r="A17">
        <f t="shared" si="0"/>
        <v>11</v>
      </c>
      <c r="B17" s="4" t="s">
        <v>68</v>
      </c>
      <c r="C17" s="4" t="s">
        <v>229</v>
      </c>
      <c r="D17" s="5">
        <v>277</v>
      </c>
      <c r="E17" s="5"/>
      <c r="F17" s="5">
        <f>eredménykimutatás!G7+eredménykimutatás!G38</f>
        <v>103</v>
      </c>
    </row>
    <row r="18" spans="1:6" ht="13.5" thickBot="1">
      <c r="A18">
        <f t="shared" si="0"/>
        <v>12</v>
      </c>
      <c r="B18" s="4" t="s">
        <v>109</v>
      </c>
      <c r="C18" s="4" t="s">
        <v>175</v>
      </c>
      <c r="D18" s="5">
        <f>D7+D17</f>
        <v>70838</v>
      </c>
      <c r="E18" s="5">
        <f>E7+E17</f>
        <v>0</v>
      </c>
      <c r="F18" s="5">
        <f>F7+F17</f>
        <v>67002</v>
      </c>
    </row>
    <row r="19" spans="1:6" ht="13.5" thickBot="1">
      <c r="A19">
        <f t="shared" si="0"/>
        <v>13</v>
      </c>
      <c r="B19" s="4" t="s">
        <v>9</v>
      </c>
      <c r="C19" s="4" t="s">
        <v>230</v>
      </c>
      <c r="D19" s="5">
        <f>SUM(D20:D25)</f>
        <v>70029</v>
      </c>
      <c r="E19" s="5">
        <f>SUM(E20:E25)</f>
        <v>0</v>
      </c>
      <c r="F19" s="5">
        <f>SUM(F20:F25)</f>
        <v>66443</v>
      </c>
    </row>
    <row r="20" spans="1:6" ht="12.75">
      <c r="A20">
        <f t="shared" si="0"/>
        <v>14</v>
      </c>
      <c r="B20" s="6">
        <v>6</v>
      </c>
      <c r="C20" s="19" t="s">
        <v>206</v>
      </c>
      <c r="D20" s="7">
        <f>'eredménykimutatás (2)'!D30</f>
        <v>33368</v>
      </c>
      <c r="E20" s="7"/>
      <c r="F20" s="7">
        <f>'eredménykimutatás (2)'!F30</f>
        <v>31677</v>
      </c>
    </row>
    <row r="21" spans="1:6" ht="12.75">
      <c r="A21">
        <f t="shared" si="0"/>
        <v>15</v>
      </c>
      <c r="B21" s="8">
        <v>7</v>
      </c>
      <c r="C21" s="20" t="s">
        <v>207</v>
      </c>
      <c r="D21" s="9">
        <f>'eredménykimutatás (2)'!D31</f>
        <v>22935</v>
      </c>
      <c r="E21" s="9"/>
      <c r="F21" s="9">
        <f>'eredménykimutatás (2)'!F31</f>
        <v>22833</v>
      </c>
    </row>
    <row r="22" spans="1:6" ht="12.75">
      <c r="A22">
        <f t="shared" si="0"/>
        <v>16</v>
      </c>
      <c r="B22" s="8">
        <v>8</v>
      </c>
      <c r="C22" s="20" t="s">
        <v>143</v>
      </c>
      <c r="D22" s="9">
        <f>'eredménykimutatás (2)'!D32</f>
        <v>7600</v>
      </c>
      <c r="E22" s="9"/>
      <c r="F22" s="9">
        <f>'eredménykimutatás (2)'!F32</f>
        <v>7110</v>
      </c>
    </row>
    <row r="23" spans="1:6" ht="12.75">
      <c r="A23">
        <f t="shared" si="0"/>
        <v>17</v>
      </c>
      <c r="B23" s="8">
        <v>9</v>
      </c>
      <c r="C23" s="20" t="s">
        <v>208</v>
      </c>
      <c r="D23" s="9">
        <f>'eredménykimutatás (2)'!D33</f>
        <v>6068</v>
      </c>
      <c r="E23" s="9"/>
      <c r="F23" s="9">
        <f>'eredménykimutatás (2)'!F33</f>
        <v>4635</v>
      </c>
    </row>
    <row r="24" spans="1:6" ht="12.75">
      <c r="A24">
        <f t="shared" si="0"/>
        <v>18</v>
      </c>
      <c r="B24" s="8">
        <v>10</v>
      </c>
      <c r="C24" s="20" t="s">
        <v>157</v>
      </c>
      <c r="D24" s="9">
        <f>'eredménykimutatás (2)'!D34</f>
        <v>58</v>
      </c>
      <c r="E24" s="9"/>
      <c r="F24" s="9">
        <f>'eredménykimutatás (2)'!F34</f>
        <v>188</v>
      </c>
    </row>
    <row r="25" spans="1:6" ht="13.5" thickBot="1">
      <c r="A25">
        <f t="shared" si="0"/>
        <v>19</v>
      </c>
      <c r="B25" s="10">
        <v>11</v>
      </c>
      <c r="C25" s="21" t="s">
        <v>209</v>
      </c>
      <c r="D25" s="11"/>
      <c r="E25" s="11"/>
      <c r="F25" s="11"/>
    </row>
    <row r="26" spans="1:6" ht="13.5" thickBot="1">
      <c r="A26">
        <f t="shared" si="0"/>
        <v>20</v>
      </c>
      <c r="B26" s="4" t="s">
        <v>35</v>
      </c>
      <c r="C26" s="4" t="s">
        <v>231</v>
      </c>
      <c r="D26" s="5">
        <f>SUM(D27:D32)</f>
        <v>0</v>
      </c>
      <c r="E26" s="5">
        <f>SUM(E27:E32)</f>
        <v>0</v>
      </c>
      <c r="F26" s="5">
        <f>SUM(F27:F32)</f>
        <v>0</v>
      </c>
    </row>
    <row r="27" spans="1:6" ht="12.75">
      <c r="A27">
        <f t="shared" si="0"/>
        <v>21</v>
      </c>
      <c r="B27" s="6">
        <v>11</v>
      </c>
      <c r="C27" s="19" t="s">
        <v>206</v>
      </c>
      <c r="D27" s="7"/>
      <c r="E27" s="7"/>
      <c r="F27" s="7"/>
    </row>
    <row r="28" spans="1:6" ht="12.75">
      <c r="A28">
        <f t="shared" si="0"/>
        <v>22</v>
      </c>
      <c r="B28" s="8">
        <v>12</v>
      </c>
      <c r="C28" s="20" t="s">
        <v>207</v>
      </c>
      <c r="D28" s="9"/>
      <c r="E28" s="9"/>
      <c r="F28" s="9"/>
    </row>
    <row r="29" spans="1:6" ht="12.75">
      <c r="A29">
        <f t="shared" si="0"/>
        <v>23</v>
      </c>
      <c r="B29" s="8">
        <v>13</v>
      </c>
      <c r="C29" s="20" t="s">
        <v>143</v>
      </c>
      <c r="D29" s="9"/>
      <c r="E29" s="9"/>
      <c r="F29" s="9"/>
    </row>
    <row r="30" spans="1:6" ht="12.75">
      <c r="A30">
        <f t="shared" si="0"/>
        <v>24</v>
      </c>
      <c r="B30" s="8">
        <v>14</v>
      </c>
      <c r="C30" s="20" t="s">
        <v>208</v>
      </c>
      <c r="D30" s="9"/>
      <c r="E30" s="9"/>
      <c r="F30" s="9"/>
    </row>
    <row r="31" spans="1:6" ht="12.75">
      <c r="A31">
        <f t="shared" si="0"/>
        <v>25</v>
      </c>
      <c r="B31" s="8">
        <v>15</v>
      </c>
      <c r="C31" s="20" t="s">
        <v>157</v>
      </c>
      <c r="D31" s="9"/>
      <c r="E31" s="9"/>
      <c r="F31" s="9"/>
    </row>
    <row r="32" spans="1:6" ht="13.5" thickBot="1">
      <c r="A32">
        <f t="shared" si="0"/>
        <v>26</v>
      </c>
      <c r="B32" s="10">
        <v>16</v>
      </c>
      <c r="C32" s="21" t="s">
        <v>209</v>
      </c>
      <c r="D32" s="11"/>
      <c r="E32" s="11"/>
      <c r="F32" s="11"/>
    </row>
    <row r="33" spans="1:6" ht="13.5" thickBot="1">
      <c r="A33">
        <f t="shared" si="0"/>
        <v>27</v>
      </c>
      <c r="B33" s="4" t="s">
        <v>44</v>
      </c>
      <c r="C33" s="4" t="s">
        <v>211</v>
      </c>
      <c r="D33" s="5">
        <f>D19+D26</f>
        <v>70029</v>
      </c>
      <c r="E33" s="5">
        <f>E19+E26</f>
        <v>0</v>
      </c>
      <c r="F33" s="5">
        <f>F19+F26</f>
        <v>66443</v>
      </c>
    </row>
    <row r="34" spans="1:6" ht="13.5" thickBot="1">
      <c r="A34">
        <f t="shared" si="0"/>
        <v>28</v>
      </c>
      <c r="B34" s="4" t="s">
        <v>94</v>
      </c>
      <c r="C34" s="4" t="s">
        <v>232</v>
      </c>
      <c r="D34" s="5">
        <f>D18-D33</f>
        <v>809</v>
      </c>
      <c r="E34" s="5">
        <f>E18-E33</f>
        <v>0</v>
      </c>
      <c r="F34" s="5">
        <f>F18-F33</f>
        <v>559</v>
      </c>
    </row>
    <row r="35" spans="1:6" ht="13.5" thickBot="1">
      <c r="A35">
        <f t="shared" si="0"/>
        <v>29</v>
      </c>
      <c r="B35" s="4" t="s">
        <v>233</v>
      </c>
      <c r="C35" s="4" t="s">
        <v>166</v>
      </c>
      <c r="D35" s="5"/>
      <c r="E35" s="5"/>
      <c r="F35" s="5"/>
    </row>
    <row r="36" spans="1:6" ht="13.5" thickBot="1">
      <c r="A36">
        <f t="shared" si="0"/>
        <v>30</v>
      </c>
      <c r="B36" s="4" t="s">
        <v>11</v>
      </c>
      <c r="C36" s="4" t="s">
        <v>234</v>
      </c>
      <c r="D36" s="5">
        <f>D17-D26</f>
        <v>277</v>
      </c>
      <c r="E36" s="5">
        <f>E34-E35</f>
        <v>0</v>
      </c>
      <c r="F36" s="5">
        <f>F17-F26</f>
        <v>103</v>
      </c>
    </row>
    <row r="37" spans="1:6" ht="13.5" thickBot="1">
      <c r="A37">
        <f t="shared" si="0"/>
        <v>31</v>
      </c>
      <c r="B37" s="4" t="s">
        <v>235</v>
      </c>
      <c r="C37" s="4" t="s">
        <v>236</v>
      </c>
      <c r="D37" s="5">
        <f>D7-D19</f>
        <v>532</v>
      </c>
      <c r="E37" s="5">
        <f>E7-E19</f>
        <v>0</v>
      </c>
      <c r="F37" s="5">
        <f>F7-F19</f>
        <v>456</v>
      </c>
    </row>
    <row r="38" spans="2:6" ht="13.5" thickBot="1">
      <c r="B38" s="23"/>
      <c r="C38" s="24" t="s">
        <v>237</v>
      </c>
      <c r="D38" s="25"/>
      <c r="E38" s="25"/>
      <c r="F38" s="25"/>
    </row>
    <row r="39" spans="1:6" ht="13.5" thickBot="1">
      <c r="A39">
        <v>32</v>
      </c>
      <c r="B39" s="4" t="s">
        <v>7</v>
      </c>
      <c r="C39" s="4" t="s">
        <v>142</v>
      </c>
      <c r="D39" s="5">
        <f>D40+D44+D45</f>
        <v>22935</v>
      </c>
      <c r="E39" s="5">
        <f>SUM(E40+E44+E45)</f>
        <v>0</v>
      </c>
      <c r="F39" s="5">
        <f>F40+F44+F45</f>
        <v>22833</v>
      </c>
    </row>
    <row r="40" spans="1:6" ht="12.75">
      <c r="A40">
        <v>33</v>
      </c>
      <c r="B40" s="6">
        <v>1</v>
      </c>
      <c r="C40" s="19" t="s">
        <v>139</v>
      </c>
      <c r="D40" s="7">
        <f>eredménykimutatás!D21</f>
        <v>15711</v>
      </c>
      <c r="E40" s="7"/>
      <c r="F40" s="7">
        <f>eredménykimutatás!F21</f>
        <v>15843</v>
      </c>
    </row>
    <row r="41" spans="1:6" ht="12.75">
      <c r="A41">
        <v>34</v>
      </c>
      <c r="B41" s="8"/>
      <c r="C41" s="20" t="s">
        <v>203</v>
      </c>
      <c r="D41" s="9"/>
      <c r="E41" s="9"/>
      <c r="F41" s="9"/>
    </row>
    <row r="42" spans="1:6" ht="12.75">
      <c r="A42">
        <v>35</v>
      </c>
      <c r="B42" s="8"/>
      <c r="C42" s="20" t="s">
        <v>238</v>
      </c>
      <c r="D42" s="9">
        <v>154</v>
      </c>
      <c r="E42" s="9"/>
      <c r="F42" s="9"/>
    </row>
    <row r="43" spans="1:6" ht="12.75">
      <c r="A43">
        <v>36</v>
      </c>
      <c r="B43" s="8"/>
      <c r="C43" s="20" t="s">
        <v>239</v>
      </c>
      <c r="D43" s="9"/>
      <c r="E43" s="9"/>
      <c r="F43" s="9"/>
    </row>
    <row r="44" spans="1:6" ht="12.75">
      <c r="A44">
        <v>37</v>
      </c>
      <c r="B44" s="8">
        <v>2</v>
      </c>
      <c r="C44" s="20" t="s">
        <v>140</v>
      </c>
      <c r="D44" s="9">
        <f>eredménykimutatás!D22</f>
        <v>2522</v>
      </c>
      <c r="E44" s="9"/>
      <c r="F44" s="9">
        <f>eredménykimutatás!F22</f>
        <v>2371</v>
      </c>
    </row>
    <row r="45" spans="1:6" ht="13.5" thickBot="1">
      <c r="A45">
        <v>38</v>
      </c>
      <c r="B45" s="10">
        <v>3</v>
      </c>
      <c r="C45" s="21" t="s">
        <v>141</v>
      </c>
      <c r="D45" s="11">
        <f>eredménykimutatás!D23</f>
        <v>4702</v>
      </c>
      <c r="E45" s="11"/>
      <c r="F45" s="11">
        <f>eredménykimutatás!F23</f>
        <v>4619</v>
      </c>
    </row>
    <row r="46" spans="1:6" ht="13.5" thickBot="1">
      <c r="A46">
        <v>39</v>
      </c>
      <c r="B46" s="4" t="s">
        <v>68</v>
      </c>
      <c r="C46" s="4" t="s">
        <v>240</v>
      </c>
      <c r="D46" s="22">
        <v>0</v>
      </c>
      <c r="E46" s="22"/>
      <c r="F46" s="22">
        <v>0</v>
      </c>
    </row>
  </sheetData>
  <sheetProtection/>
  <mergeCells count="2">
    <mergeCell ref="A2:F2"/>
    <mergeCell ref="A4:F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Büki Excelsior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Wellnerné Szabó Veronika</dc:creator>
  <cp:keywords/>
  <dc:description/>
  <cp:lastModifiedBy>EXCELSIOR</cp:lastModifiedBy>
  <cp:lastPrinted>2016-05-12T10:26:13Z</cp:lastPrinted>
  <dcterms:created xsi:type="dcterms:W3CDTF">2010-03-15T18:52:37Z</dcterms:created>
  <dcterms:modified xsi:type="dcterms:W3CDTF">2017-04-04T18:26:25Z</dcterms:modified>
  <cp:category/>
  <cp:version/>
  <cp:contentType/>
  <cp:contentStatus/>
</cp:coreProperties>
</file>